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Usuario\Desktop\PLANES DE ESTUDIO\"/>
    </mc:Choice>
  </mc:AlternateContent>
  <bookViews>
    <workbookView xWindow="0" yWindow="0" windowWidth="20490" windowHeight="7755" tabRatio="853" firstSheet="1" activeTab="1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state="hidden" r:id="rId8"/>
    <sheet name="M5" sheetId="62" state="hidden" r:id="rId9"/>
    <sheet name="M6" sheetId="65" state="hidden" r:id="rId10"/>
    <sheet name="Itinerario" sheetId="51" r:id="rId11"/>
    <sheet name="Ambiente_Equipamiento" sheetId="54" r:id="rId12"/>
    <sheet name="Asoc_ambiente_UD" sheetId="52" r:id="rId13"/>
    <sheet name="CheckUD" sheetId="64" r:id="rId14"/>
    <sheet name="Check Amb" sheetId="66" r:id="rId15"/>
  </sheets>
  <definedNames>
    <definedName name="_xlnm._FilterDatabase" localSheetId="11" hidden="1">Ambiente_Equipamiento!$A$13:$G$111</definedName>
    <definedName name="_xlnm._FilterDatabase" localSheetId="12" hidden="1">Asoc_ambiente_UD!$A$13:$F$914</definedName>
    <definedName name="_xlnm._FilterDatabase" localSheetId="2" hidden="1">Capacidades!$A$9:$M$1814</definedName>
    <definedName name="_xlnm._FilterDatabase" localSheetId="10" hidden="1">Itinerario!$A$21:$X$211</definedName>
    <definedName name="_xlnm._FilterDatabase" localSheetId="4" hidden="1">'M1'!$A$16:$M$367</definedName>
    <definedName name="_xlnm._FilterDatabase" localSheetId="5" hidden="1">'M2'!$A$16:$M$361</definedName>
    <definedName name="_xlnm._FilterDatabase" localSheetId="6" hidden="1">'M3'!$A$16:$M$367</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Perfil_Egreso!$A$17:$F$43</definedName>
    <definedName name="_xlnm._FilterDatabase" localSheetId="1" hidden="1">Programa_Estudio!$A$14:$G$198</definedName>
    <definedName name="_xlnm.Print_Area" localSheetId="11">Ambiente_Equipamiento!$A$1:$F$111</definedName>
    <definedName name="_xlnm.Print_Area" localSheetId="12">Asoc_ambiente_UD!$A$1:$F$914</definedName>
    <definedName name="_xlnm.Print_Area" localSheetId="2">Capacidades!$A$1:$J$1813</definedName>
    <definedName name="_xlnm.Print_Area" localSheetId="10">Itinerario!$A$1:$W$210</definedName>
    <definedName name="_xlnm.Print_Area" localSheetId="4">'M1'!$A$1:$L$361</definedName>
    <definedName name="_xlnm.Print_Area" localSheetId="5">'M2'!$A$1:$L$367</definedName>
    <definedName name="_xlnm.Print_Area" localSheetId="6">'M3'!$A$1:$L$361</definedName>
    <definedName name="_xlnm.Print_Area" localSheetId="3">Organización_Modular!$A$1:$G$196</definedName>
    <definedName name="_xlnm.Print_Area" localSheetId="0">Perfil_Egreso!$A$1:$E$43</definedName>
    <definedName name="_xlnm.Print_Area" localSheetId="1">Programa_Estudio!$A$1:$F$198</definedName>
    <definedName name="_xlnm.Print_Titles" localSheetId="1">Programa_Estudio!$1:$6</definedName>
  </definedNames>
  <calcPr calcId="152511"/>
  <pivotCaches>
    <pivotCache cacheId="1" r:id="rId16"/>
  </pivotCaches>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42" i="60" l="1"/>
  <c r="D222" i="60"/>
  <c r="L832" i="53" l="1"/>
  <c r="M819" i="53"/>
  <c r="M820" i="53"/>
  <c r="M821" i="53"/>
  <c r="M822" i="53"/>
  <c r="M823" i="53"/>
  <c r="M824" i="53"/>
  <c r="M825" i="53"/>
  <c r="M826" i="53"/>
  <c r="L822" i="53"/>
  <c r="L812" i="53"/>
  <c r="D106" i="51"/>
  <c r="J92" i="49" l="1"/>
  <c r="J102" i="49"/>
  <c r="J94" i="49"/>
  <c r="J93" i="49"/>
  <c r="J81" i="49"/>
  <c r="G16" i="54" l="1"/>
  <c r="G17" i="54"/>
  <c r="G18" i="54"/>
  <c r="G19" i="54"/>
  <c r="G20" i="54"/>
  <c r="G21" i="54"/>
  <c r="G22" i="54"/>
  <c r="G23" i="54"/>
  <c r="G24" i="54"/>
  <c r="G25" i="54"/>
  <c r="G26" i="54"/>
  <c r="G27" i="54"/>
  <c r="G28" i="54"/>
  <c r="G29" i="54"/>
  <c r="G30" i="54"/>
  <c r="G31" i="54"/>
  <c r="G32" i="54"/>
  <c r="G33" i="54"/>
  <c r="G34" i="54"/>
  <c r="G35" i="54"/>
  <c r="G36" i="54"/>
  <c r="G37" i="54"/>
  <c r="G38" i="54"/>
  <c r="G39" i="54"/>
  <c r="G40" i="54"/>
  <c r="G41" i="54"/>
  <c r="G42" i="54"/>
  <c r="G43" i="54"/>
  <c r="G44" i="54"/>
  <c r="G45" i="54"/>
  <c r="G46" i="54"/>
  <c r="G47" i="54"/>
  <c r="G48" i="54"/>
  <c r="G49" i="54"/>
  <c r="G50" i="54"/>
  <c r="G51" i="54"/>
  <c r="G52" i="54"/>
  <c r="G53" i="54"/>
  <c r="G54" i="54"/>
  <c r="G55" i="54"/>
  <c r="G56" i="54"/>
  <c r="G57" i="54"/>
  <c r="G58" i="54"/>
  <c r="G59" i="54"/>
  <c r="G60" i="54"/>
  <c r="G61" i="54"/>
  <c r="G62" i="54"/>
  <c r="G63" i="54"/>
  <c r="G64" i="54"/>
  <c r="G65" i="54"/>
  <c r="G66" i="54"/>
  <c r="G67" i="54"/>
  <c r="G68" i="54"/>
  <c r="G69" i="54"/>
  <c r="G70" i="54"/>
  <c r="G71" i="54"/>
  <c r="G72" i="54"/>
  <c r="G73" i="54"/>
  <c r="G74" i="54"/>
  <c r="G75" i="54"/>
  <c r="G76" i="54"/>
  <c r="G77" i="54"/>
  <c r="G78" i="54"/>
  <c r="G79" i="54"/>
  <c r="G80" i="54"/>
  <c r="G81" i="54"/>
  <c r="G82" i="54"/>
  <c r="G83" i="54"/>
  <c r="G84" i="54"/>
  <c r="G85" i="54"/>
  <c r="G86" i="54"/>
  <c r="G87" i="54"/>
  <c r="G88" i="54"/>
  <c r="G89" i="54"/>
  <c r="G90" i="54"/>
  <c r="G91" i="54"/>
  <c r="G92" i="54"/>
  <c r="G93" i="54"/>
  <c r="G94" i="54"/>
  <c r="G95" i="54"/>
  <c r="G96" i="54"/>
  <c r="G97" i="54"/>
  <c r="G98" i="54"/>
  <c r="G99" i="54"/>
  <c r="G100" i="54"/>
  <c r="G101" i="54"/>
  <c r="G102" i="54"/>
  <c r="G103" i="54"/>
  <c r="G104" i="54"/>
  <c r="G105" i="54"/>
  <c r="G106" i="54"/>
  <c r="G107" i="54"/>
  <c r="G108" i="54"/>
  <c r="G109" i="54"/>
  <c r="G110" i="54"/>
  <c r="G111" i="54"/>
  <c r="G15" i="54"/>
  <c r="L818" i="53"/>
  <c r="L702" i="53"/>
  <c r="L511" i="53"/>
  <c r="I148" i="3" l="1"/>
  <c r="I149" i="3"/>
  <c r="I150" i="3"/>
  <c r="I147" i="3"/>
  <c r="G138" i="3" l="1"/>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B15" i="65" l="1"/>
  <c r="C7" i="51" l="1"/>
  <c r="I141" i="3" l="1"/>
  <c r="I142" i="3"/>
  <c r="I143" i="3"/>
  <c r="I144" i="3"/>
  <c r="I145" i="3"/>
  <c r="I146"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B9" i="3" l="1"/>
  <c r="E11" i="3"/>
  <c r="F7" i="3"/>
  <c r="D7" i="3"/>
  <c r="B7" i="3"/>
  <c r="A361" i="65" l="1"/>
  <c r="A361" i="62"/>
  <c r="A361" i="61"/>
  <c r="A361" i="60"/>
  <c r="A361" i="59"/>
  <c r="L358" i="65" l="1"/>
  <c r="K358" i="65"/>
  <c r="C358" i="65"/>
  <c r="B358" i="65"/>
  <c r="A358" i="65"/>
  <c r="A357" i="65"/>
  <c r="L358" i="62"/>
  <c r="K358" i="62"/>
  <c r="C358" i="62"/>
  <c r="B358" i="62"/>
  <c r="A358" i="62"/>
  <c r="A357" i="62"/>
  <c r="L358" i="61"/>
  <c r="K358" i="61"/>
  <c r="C358" i="61"/>
  <c r="B358" i="61"/>
  <c r="A358" i="61"/>
  <c r="A357" i="61"/>
  <c r="L358" i="60"/>
  <c r="K358" i="60"/>
  <c r="C358" i="60"/>
  <c r="B358" i="60"/>
  <c r="A358" i="60"/>
  <c r="A357" i="60"/>
  <c r="L358" i="59"/>
  <c r="K358" i="59"/>
  <c r="C358" i="59"/>
  <c r="B358" i="59"/>
  <c r="A358" i="59"/>
  <c r="A357" i="59"/>
  <c r="J196" i="49" l="1"/>
  <c r="I196" i="49"/>
  <c r="J11" i="49"/>
  <c r="J12" i="49"/>
  <c r="J13" i="49"/>
  <c r="J14" i="49"/>
  <c r="J15" i="49"/>
  <c r="J16" i="49"/>
  <c r="J17" i="49"/>
  <c r="J18" i="49"/>
  <c r="J19" i="49"/>
  <c r="J20" i="49"/>
  <c r="J21" i="49"/>
  <c r="J22" i="49"/>
  <c r="J23" i="49"/>
  <c r="J24" i="49"/>
  <c r="J25" i="49"/>
  <c r="J26" i="49"/>
  <c r="J27" i="49"/>
  <c r="J28" i="49"/>
  <c r="J29" i="49"/>
  <c r="J30" i="49"/>
  <c r="J31" i="49"/>
  <c r="J32" i="49"/>
  <c r="J33" i="49"/>
  <c r="J34" i="49"/>
  <c r="J35" i="49"/>
  <c r="J36" i="49"/>
  <c r="J37" i="49"/>
  <c r="J38" i="49"/>
  <c r="J39"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J68" i="49"/>
  <c r="J69" i="49"/>
  <c r="J70" i="49"/>
  <c r="J71" i="49"/>
  <c r="J72" i="49"/>
  <c r="J73" i="49"/>
  <c r="J74" i="49"/>
  <c r="J75" i="49"/>
  <c r="J76" i="49"/>
  <c r="J77" i="49"/>
  <c r="J78" i="49"/>
  <c r="J79" i="49"/>
  <c r="J80" i="49"/>
  <c r="J82" i="49"/>
  <c r="J83" i="49"/>
  <c r="J84" i="49"/>
  <c r="J85" i="49"/>
  <c r="J86" i="49"/>
  <c r="J87" i="49"/>
  <c r="J88" i="49"/>
  <c r="J89" i="49"/>
  <c r="J90" i="49"/>
  <c r="J91" i="49"/>
  <c r="J96" i="49"/>
  <c r="J97" i="49"/>
  <c r="J98" i="49"/>
  <c r="J99" i="49"/>
  <c r="J100" i="49"/>
  <c r="J101" i="49"/>
  <c r="J103"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J10" i="49"/>
  <c r="A1" i="59"/>
  <c r="A1" i="60" s="1"/>
  <c r="A1" i="61" s="1"/>
  <c r="A1" i="62" s="1"/>
  <c r="A1" i="65" s="1"/>
  <c r="E11" i="52"/>
  <c r="B11" i="52"/>
  <c r="B9" i="52"/>
  <c r="F7" i="52"/>
  <c r="D7" i="52"/>
  <c r="B7" i="52"/>
  <c r="A7" i="52"/>
  <c r="F5" i="52"/>
  <c r="D5" i="52"/>
  <c r="B5" i="52"/>
  <c r="F3" i="52"/>
  <c r="B3" i="52"/>
  <c r="B9" i="54"/>
  <c r="F7" i="54"/>
  <c r="D7" i="54"/>
  <c r="B7" i="54"/>
  <c r="A7" i="54"/>
  <c r="E11" i="54"/>
  <c r="B11" i="54"/>
  <c r="I11" i="65"/>
  <c r="F11" i="65"/>
  <c r="B11" i="65"/>
  <c r="A11" i="65"/>
  <c r="B9" i="65"/>
  <c r="A9" i="65"/>
  <c r="I7" i="65"/>
  <c r="F7" i="65"/>
  <c r="D7" i="65"/>
  <c r="B7" i="65"/>
  <c r="A7" i="65"/>
  <c r="I5" i="65"/>
  <c r="D5" i="65"/>
  <c r="B5" i="65"/>
  <c r="I3" i="65"/>
  <c r="B3" i="65"/>
  <c r="I11" i="62"/>
  <c r="F11" i="62"/>
  <c r="B11" i="62"/>
  <c r="A11" i="62"/>
  <c r="B9" i="62"/>
  <c r="A9" i="62"/>
  <c r="I7" i="62"/>
  <c r="F7" i="62"/>
  <c r="D7" i="62"/>
  <c r="B7" i="62"/>
  <c r="A7" i="62"/>
  <c r="I5" i="62"/>
  <c r="D5" i="62"/>
  <c r="B5" i="62"/>
  <c r="I3" i="62"/>
  <c r="B3" i="62"/>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E312" i="65"/>
  <c r="F312" i="65"/>
  <c r="G312" i="65"/>
  <c r="D312" i="65"/>
  <c r="E302" i="65"/>
  <c r="F302" i="65"/>
  <c r="G302" i="65"/>
  <c r="D302" i="65"/>
  <c r="E292" i="65"/>
  <c r="F292" i="65"/>
  <c r="G292" i="65"/>
  <c r="D292" i="65"/>
  <c r="E282" i="65"/>
  <c r="F282" i="65"/>
  <c r="G282" i="65"/>
  <c r="D282" i="65"/>
  <c r="E272" i="65"/>
  <c r="F272" i="65"/>
  <c r="G272" i="65"/>
  <c r="D272" i="65"/>
  <c r="E262" i="65"/>
  <c r="F262" i="65"/>
  <c r="G262" i="65"/>
  <c r="D262" i="65"/>
  <c r="E252" i="65"/>
  <c r="F252" i="65"/>
  <c r="G252" i="65"/>
  <c r="D252" i="65"/>
  <c r="S7" i="51"/>
  <c r="C11" i="51"/>
  <c r="G9" i="51"/>
  <c r="C9" i="51"/>
  <c r="F43" i="41"/>
  <c r="I7" i="55"/>
  <c r="F7" i="55"/>
  <c r="D7" i="55"/>
  <c r="A7" i="55"/>
  <c r="I11" i="55"/>
  <c r="F11" i="55"/>
  <c r="B11" i="55"/>
  <c r="A11" i="55"/>
  <c r="B9" i="55"/>
  <c r="A9" i="55"/>
  <c r="H262" i="65" l="1"/>
  <c r="D3" i="3"/>
  <c r="A3" i="3"/>
  <c r="B11" i="3"/>
  <c r="F30" i="41" l="1"/>
  <c r="F31" i="41"/>
  <c r="F32" i="41"/>
  <c r="F33" i="41"/>
  <c r="F34" i="41"/>
  <c r="F35" i="41"/>
  <c r="F36" i="41"/>
  <c r="F37" i="41"/>
  <c r="F38" i="41"/>
  <c r="F39" i="41"/>
  <c r="F40" i="41"/>
  <c r="M361" i="62" l="1"/>
  <c r="M361" i="55"/>
  <c r="M360" i="55"/>
  <c r="A192" i="3" l="1"/>
  <c r="A187" i="3"/>
  <c r="A182" i="3"/>
  <c r="I16" i="3" l="1"/>
  <c r="I17" i="3"/>
  <c r="I18" i="3"/>
  <c r="I19" i="3"/>
  <c r="I20" i="3"/>
  <c r="I21" i="3"/>
  <c r="I22" i="3"/>
  <c r="I23" i="3"/>
  <c r="I29" i="3"/>
  <c r="I30" i="3"/>
  <c r="I31" i="3"/>
  <c r="I32" i="3"/>
  <c r="I33" i="3"/>
  <c r="I34" i="3"/>
  <c r="I35" i="3"/>
  <c r="I36" i="3"/>
  <c r="I37" i="3"/>
  <c r="I38" i="3"/>
  <c r="I45" i="3"/>
  <c r="I46" i="3"/>
  <c r="I47" i="3"/>
  <c r="I48" i="3"/>
  <c r="I49" i="3"/>
  <c r="I50" i="3"/>
  <c r="I51" i="3"/>
  <c r="I52" i="3"/>
  <c r="I53" i="3"/>
  <c r="I60" i="3"/>
  <c r="I61" i="3"/>
  <c r="I62" i="3"/>
  <c r="I63" i="3"/>
  <c r="I64" i="3"/>
  <c r="I65" i="3"/>
  <c r="I66" i="3"/>
  <c r="I67" i="3"/>
  <c r="I68" i="3"/>
  <c r="I75" i="3"/>
  <c r="I76" i="3"/>
  <c r="I77" i="3"/>
  <c r="I78" i="3"/>
  <c r="I79" i="3"/>
  <c r="I80" i="3"/>
  <c r="I81" i="3"/>
  <c r="I82" i="3"/>
  <c r="I83" i="3"/>
  <c r="I90"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I15" i="3"/>
  <c r="X211" i="51" l="1"/>
  <c r="M361" i="65" l="1"/>
  <c r="M360" i="65"/>
  <c r="M359" i="65"/>
  <c r="M360" i="62"/>
  <c r="M359" i="62"/>
  <c r="M361" i="61"/>
  <c r="M360" i="61"/>
  <c r="M359" i="61"/>
  <c r="M361" i="60"/>
  <c r="M360" i="60"/>
  <c r="M359" i="60"/>
  <c r="M361" i="59"/>
  <c r="M360" i="59"/>
  <c r="M359" i="59"/>
  <c r="M359" i="55"/>
  <c r="X22" i="51" l="1"/>
  <c r="X23" i="51"/>
  <c r="X210" i="51"/>
  <c r="A177" i="3"/>
  <c r="A172" i="3" l="1"/>
  <c r="A167" i="3"/>
  <c r="A162" i="3"/>
  <c r="A157" i="3"/>
  <c r="A152" i="3"/>
  <c r="A147" i="3"/>
  <c r="A142" i="3"/>
  <c r="A137" i="3"/>
  <c r="A120" i="3" l="1"/>
  <c r="A105" i="3"/>
  <c r="A90" i="3"/>
  <c r="A75" i="3"/>
  <c r="A60" i="3"/>
  <c r="A45" i="3"/>
  <c r="A30" i="3"/>
  <c r="A15"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I312" i="65"/>
  <c r="J302" i="65"/>
  <c r="I292" i="65"/>
  <c r="J282" i="65"/>
  <c r="I272" i="65"/>
  <c r="J262" i="65"/>
  <c r="I252" i="65"/>
  <c r="J252" i="65"/>
  <c r="E242" i="65"/>
  <c r="F242" i="65"/>
  <c r="G242" i="65"/>
  <c r="J242" i="65" s="1"/>
  <c r="E232" i="65"/>
  <c r="F232" i="65"/>
  <c r="I232" i="65" s="1"/>
  <c r="G232" i="65"/>
  <c r="D242" i="65"/>
  <c r="D232" i="65"/>
  <c r="E222" i="65"/>
  <c r="F222" i="65"/>
  <c r="I222" i="65" s="1"/>
  <c r="G222" i="65"/>
  <c r="J222" i="65" s="1"/>
  <c r="D222" i="65"/>
  <c r="E208" i="65"/>
  <c r="F208" i="65"/>
  <c r="G208" i="65"/>
  <c r="E198" i="65"/>
  <c r="F198" i="65"/>
  <c r="I198" i="65" s="1"/>
  <c r="G198" i="65"/>
  <c r="E188" i="65"/>
  <c r="F188" i="65"/>
  <c r="G188" i="65"/>
  <c r="J188" i="65" s="1"/>
  <c r="E178" i="65"/>
  <c r="F178" i="65"/>
  <c r="I178" i="65" s="1"/>
  <c r="G178" i="65"/>
  <c r="J178" i="65" s="1"/>
  <c r="E168" i="65"/>
  <c r="F168" i="65"/>
  <c r="G168" i="65"/>
  <c r="J168" i="65" s="1"/>
  <c r="E158" i="65"/>
  <c r="F158" i="65"/>
  <c r="I158" i="65" s="1"/>
  <c r="G158" i="65"/>
  <c r="E148" i="65"/>
  <c r="F148" i="65"/>
  <c r="I148" i="65" s="1"/>
  <c r="G148" i="65"/>
  <c r="J148" i="65" s="1"/>
  <c r="E138" i="65"/>
  <c r="F138" i="65"/>
  <c r="I138" i="65" s="1"/>
  <c r="G138" i="65"/>
  <c r="J138" i="65" s="1"/>
  <c r="E128" i="65"/>
  <c r="F128" i="65"/>
  <c r="G128" i="65"/>
  <c r="J128" i="65" s="1"/>
  <c r="E118" i="65"/>
  <c r="F118" i="65"/>
  <c r="I118" i="65" s="1"/>
  <c r="G118" i="65"/>
  <c r="E108" i="65"/>
  <c r="F108" i="65"/>
  <c r="I108" i="65" s="1"/>
  <c r="G108" i="65"/>
  <c r="J108" i="65" s="1"/>
  <c r="E98" i="65"/>
  <c r="F98" i="65"/>
  <c r="I98" i="65" s="1"/>
  <c r="G98" i="65"/>
  <c r="J98" i="65" s="1"/>
  <c r="E88" i="65"/>
  <c r="F88" i="65"/>
  <c r="G88" i="65"/>
  <c r="J88" i="65" s="1"/>
  <c r="E78" i="65"/>
  <c r="F78" i="65"/>
  <c r="I78" i="65" s="1"/>
  <c r="G78" i="65"/>
  <c r="J78" i="65" s="1"/>
  <c r="E68" i="65"/>
  <c r="F68" i="65"/>
  <c r="I68" i="65" s="1"/>
  <c r="G68" i="65"/>
  <c r="J68" i="65" s="1"/>
  <c r="E58" i="65"/>
  <c r="F58" i="65"/>
  <c r="G58" i="65"/>
  <c r="J58" i="65" s="1"/>
  <c r="E48" i="65"/>
  <c r="F48" i="65"/>
  <c r="I48" i="65" s="1"/>
  <c r="G48" i="65"/>
  <c r="J48" i="65" s="1"/>
  <c r="E38" i="65"/>
  <c r="F38" i="65"/>
  <c r="I38" i="65" s="1"/>
  <c r="G38" i="65"/>
  <c r="J38" i="65" s="1"/>
  <c r="E28" i="65"/>
  <c r="F28" i="65"/>
  <c r="I28" i="65" s="1"/>
  <c r="G28" i="65"/>
  <c r="J28" i="65" s="1"/>
  <c r="E18" i="65"/>
  <c r="F18" i="65"/>
  <c r="I18" i="65" s="1"/>
  <c r="G18" i="65"/>
  <c r="D208" i="65"/>
  <c r="D198" i="65"/>
  <c r="D188" i="65"/>
  <c r="D178" i="65"/>
  <c r="D168" i="65"/>
  <c r="D158" i="65"/>
  <c r="D148" i="65"/>
  <c r="D138" i="65"/>
  <c r="D128" i="65"/>
  <c r="D118" i="65"/>
  <c r="D108" i="65"/>
  <c r="D98" i="65"/>
  <c r="D88" i="65"/>
  <c r="D78" i="65"/>
  <c r="D68" i="65"/>
  <c r="D58" i="65"/>
  <c r="D48" i="65"/>
  <c r="D38" i="65"/>
  <c r="D28" i="65"/>
  <c r="D18" i="65"/>
  <c r="A219" i="65"/>
  <c r="M219" i="65" s="1"/>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L1805" i="53"/>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L1795" i="53"/>
  <c r="A302" i="65" s="1"/>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L1785" i="53"/>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L1775" i="53"/>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L1765" i="53"/>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L1755" i="53"/>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L1745" i="53"/>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L1735" i="53"/>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L1725" i="53"/>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D185" i="49"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L1705" i="53"/>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L1695" i="53"/>
  <c r="M1694" i="53"/>
  <c r="B197" i="65" s="1"/>
  <c r="M197" i="65" s="1"/>
  <c r="M1693" i="53"/>
  <c r="B196" i="65" s="1"/>
  <c r="M196" i="65" s="1"/>
  <c r="M1692" i="53"/>
  <c r="B195" i="65" s="1"/>
  <c r="M195" i="65" s="1"/>
  <c r="M1691" i="53"/>
  <c r="B194" i="65" s="1"/>
  <c r="M194" i="65" s="1"/>
  <c r="M1690" i="53"/>
  <c r="B193" i="65" s="1"/>
  <c r="M193" i="65" s="1"/>
  <c r="M1689" i="53"/>
  <c r="B192" i="65" s="1"/>
  <c r="M192" i="65" s="1"/>
  <c r="M1688" i="53"/>
  <c r="B191" i="65" s="1"/>
  <c r="M191" i="65" s="1"/>
  <c r="M1687" i="53"/>
  <c r="B190" i="65" s="1"/>
  <c r="M190" i="65" s="1"/>
  <c r="M1686" i="53"/>
  <c r="B189" i="65" s="1"/>
  <c r="M189" i="65" s="1"/>
  <c r="M1685" i="53"/>
  <c r="B188" i="65" s="1"/>
  <c r="M188" i="65" s="1"/>
  <c r="L1685" i="53"/>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L1675" i="53"/>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L1665" i="53"/>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L1655" i="53"/>
  <c r="A158" i="65" s="1"/>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L1645" i="53"/>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L1635" i="53"/>
  <c r="A138" i="65" s="1"/>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L1625" i="53"/>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L1615" i="53"/>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L1605" i="53"/>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L1595" i="53"/>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L1585" i="53"/>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L1575" i="53"/>
  <c r="A78" i="65" s="1"/>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L1565" i="53"/>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L1555" i="53"/>
  <c r="A58" i="65" s="1"/>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L1545" i="53"/>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L1535" i="53"/>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L1525" i="53"/>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K359" i="65"/>
  <c r="L359" i="65" s="1"/>
  <c r="M358" i="65"/>
  <c r="M357" i="65"/>
  <c r="M326" i="65"/>
  <c r="M322" i="65"/>
  <c r="J312" i="65"/>
  <c r="I302" i="65"/>
  <c r="J292" i="65"/>
  <c r="I282" i="65"/>
  <c r="I262" i="65"/>
  <c r="J232" i="65"/>
  <c r="M221" i="65"/>
  <c r="M220" i="65"/>
  <c r="M218" i="65"/>
  <c r="J208" i="65"/>
  <c r="I208" i="65"/>
  <c r="J158" i="65"/>
  <c r="A14" i="65"/>
  <c r="H222" i="65" l="1"/>
  <c r="H188" i="65"/>
  <c r="H158" i="65"/>
  <c r="K148" i="65"/>
  <c r="K252" i="65"/>
  <c r="T192" i="51"/>
  <c r="H128" i="65"/>
  <c r="H98" i="65"/>
  <c r="H18" i="65"/>
  <c r="T200" i="51"/>
  <c r="T208" i="51"/>
  <c r="H108" i="65"/>
  <c r="W206" i="51"/>
  <c r="X206" i="51" s="1"/>
  <c r="J18" i="65"/>
  <c r="W180" i="51"/>
  <c r="X180" i="51" s="1"/>
  <c r="T183" i="51"/>
  <c r="W181" i="51"/>
  <c r="X181" i="51" s="1"/>
  <c r="U183" i="51"/>
  <c r="K98" i="65"/>
  <c r="K28" i="65"/>
  <c r="H28" i="65"/>
  <c r="H68" i="65"/>
  <c r="H252" i="65"/>
  <c r="G180" i="51"/>
  <c r="K180" i="51"/>
  <c r="O180" i="51"/>
  <c r="I180" i="51"/>
  <c r="N180" i="51"/>
  <c r="J180" i="51"/>
  <c r="P180" i="51"/>
  <c r="F180" i="51"/>
  <c r="L180" i="51"/>
  <c r="Q180" i="51"/>
  <c r="H180" i="51"/>
  <c r="M180" i="51"/>
  <c r="G187" i="51"/>
  <c r="K187" i="51"/>
  <c r="O187" i="51"/>
  <c r="J187" i="51"/>
  <c r="P187" i="51"/>
  <c r="F187" i="51"/>
  <c r="L187" i="51"/>
  <c r="Q187" i="51"/>
  <c r="H187" i="51"/>
  <c r="M187" i="51"/>
  <c r="I187" i="51"/>
  <c r="N187" i="51"/>
  <c r="I194" i="51"/>
  <c r="M194" i="51"/>
  <c r="Q194" i="51"/>
  <c r="F194" i="51"/>
  <c r="J194" i="51"/>
  <c r="N194" i="51"/>
  <c r="G194" i="51"/>
  <c r="K194" i="51"/>
  <c r="O194" i="51"/>
  <c r="H194" i="51"/>
  <c r="L194" i="51"/>
  <c r="P194" i="51"/>
  <c r="I198" i="51"/>
  <c r="M198" i="51"/>
  <c r="Q198" i="51"/>
  <c r="F198" i="51"/>
  <c r="J198" i="51"/>
  <c r="N198" i="51"/>
  <c r="G198" i="51"/>
  <c r="K198" i="51"/>
  <c r="O198" i="51"/>
  <c r="H198" i="51"/>
  <c r="L198" i="51"/>
  <c r="P198" i="51"/>
  <c r="I199" i="51"/>
  <c r="M199" i="51"/>
  <c r="Q199" i="51"/>
  <c r="F199" i="51"/>
  <c r="J199" i="51"/>
  <c r="N199" i="51"/>
  <c r="G199" i="51"/>
  <c r="K199" i="51"/>
  <c r="O199" i="51"/>
  <c r="L199" i="51"/>
  <c r="P199" i="51"/>
  <c r="H199" i="51"/>
  <c r="I203" i="51"/>
  <c r="M203" i="51"/>
  <c r="Q203" i="51"/>
  <c r="F203" i="51"/>
  <c r="J203" i="51"/>
  <c r="N203" i="51"/>
  <c r="G203" i="51"/>
  <c r="K203" i="51"/>
  <c r="O203" i="51"/>
  <c r="L203" i="51"/>
  <c r="P203" i="51"/>
  <c r="H203" i="51"/>
  <c r="H302" i="65"/>
  <c r="G179" i="51"/>
  <c r="K179" i="51"/>
  <c r="O179" i="51"/>
  <c r="J179" i="51"/>
  <c r="P179" i="51"/>
  <c r="F179" i="51"/>
  <c r="L179" i="51"/>
  <c r="Q179" i="51"/>
  <c r="H179" i="51"/>
  <c r="M179" i="51"/>
  <c r="I179" i="51"/>
  <c r="N179" i="51"/>
  <c r="G183" i="51"/>
  <c r="K183" i="51"/>
  <c r="O183" i="51"/>
  <c r="J183" i="51"/>
  <c r="P183" i="51"/>
  <c r="F183" i="51"/>
  <c r="L183" i="51"/>
  <c r="Q183" i="51"/>
  <c r="H183" i="51"/>
  <c r="M183" i="51"/>
  <c r="I183" i="51"/>
  <c r="N183" i="51"/>
  <c r="G184" i="51"/>
  <c r="K184" i="51"/>
  <c r="O184" i="51"/>
  <c r="I184" i="51"/>
  <c r="N184" i="51"/>
  <c r="J184" i="51"/>
  <c r="P184" i="51"/>
  <c r="F184" i="51"/>
  <c r="L184" i="51"/>
  <c r="Q184" i="51"/>
  <c r="M184" i="51"/>
  <c r="H184" i="51"/>
  <c r="G185" i="51"/>
  <c r="K185" i="51"/>
  <c r="O185" i="51"/>
  <c r="H185" i="51"/>
  <c r="M185" i="51"/>
  <c r="I185" i="51"/>
  <c r="N185" i="51"/>
  <c r="J185" i="51"/>
  <c r="P185" i="51"/>
  <c r="Q185" i="51"/>
  <c r="F185" i="51"/>
  <c r="L185" i="51"/>
  <c r="I191" i="51"/>
  <c r="M191" i="51"/>
  <c r="Q191" i="51"/>
  <c r="F191" i="51"/>
  <c r="J191" i="51"/>
  <c r="N191" i="51"/>
  <c r="G191" i="51"/>
  <c r="K191" i="51"/>
  <c r="O191" i="51"/>
  <c r="L191" i="51"/>
  <c r="P191" i="51"/>
  <c r="H191" i="51"/>
  <c r="I192" i="51"/>
  <c r="M192" i="51"/>
  <c r="Q192" i="51"/>
  <c r="F192" i="51"/>
  <c r="J192" i="51"/>
  <c r="N192" i="51"/>
  <c r="G192" i="51"/>
  <c r="K192" i="51"/>
  <c r="O192" i="51"/>
  <c r="P192" i="51"/>
  <c r="L192" i="51"/>
  <c r="H192" i="51"/>
  <c r="I193" i="51"/>
  <c r="M193" i="51"/>
  <c r="Q193" i="51"/>
  <c r="F193" i="51"/>
  <c r="J193" i="51"/>
  <c r="N193" i="51"/>
  <c r="G193" i="51"/>
  <c r="K193" i="51"/>
  <c r="O193" i="51"/>
  <c r="H193" i="51"/>
  <c r="P193" i="51"/>
  <c r="L193" i="51"/>
  <c r="I197" i="51"/>
  <c r="M197" i="51"/>
  <c r="Q197" i="51"/>
  <c r="F197" i="51"/>
  <c r="J197" i="51"/>
  <c r="N197" i="51"/>
  <c r="G197" i="51"/>
  <c r="K197" i="51"/>
  <c r="O197" i="51"/>
  <c r="P197" i="51"/>
  <c r="H197" i="51"/>
  <c r="L197" i="51"/>
  <c r="I202" i="51"/>
  <c r="M202" i="51"/>
  <c r="Q202" i="51"/>
  <c r="F202" i="51"/>
  <c r="J202" i="51"/>
  <c r="N202" i="51"/>
  <c r="G202" i="51"/>
  <c r="K202" i="51"/>
  <c r="O202" i="51"/>
  <c r="H202" i="51"/>
  <c r="L202" i="51"/>
  <c r="P202" i="51"/>
  <c r="I206" i="51"/>
  <c r="M206" i="51"/>
  <c r="Q206" i="51"/>
  <c r="F206" i="51"/>
  <c r="J206" i="51"/>
  <c r="N206" i="51"/>
  <c r="G206" i="51"/>
  <c r="K206" i="51"/>
  <c r="O206" i="51"/>
  <c r="H206" i="51"/>
  <c r="L206" i="51"/>
  <c r="P206" i="51"/>
  <c r="G182" i="51"/>
  <c r="K182" i="51"/>
  <c r="O182" i="51"/>
  <c r="F182" i="51"/>
  <c r="L182" i="51"/>
  <c r="Q182" i="51"/>
  <c r="H182" i="51"/>
  <c r="M182" i="51"/>
  <c r="I182" i="51"/>
  <c r="N182" i="51"/>
  <c r="P182" i="51"/>
  <c r="J182" i="51"/>
  <c r="G189" i="51"/>
  <c r="K189" i="51"/>
  <c r="O189" i="51"/>
  <c r="H189" i="51"/>
  <c r="M189" i="51"/>
  <c r="I189" i="51"/>
  <c r="N189" i="51"/>
  <c r="J189" i="51"/>
  <c r="P189" i="51"/>
  <c r="Q189" i="51"/>
  <c r="L189" i="51"/>
  <c r="F189" i="51"/>
  <c r="G190" i="51"/>
  <c r="K190" i="51"/>
  <c r="O190" i="51"/>
  <c r="F190" i="51"/>
  <c r="L190" i="51"/>
  <c r="Q190" i="51"/>
  <c r="H190" i="51"/>
  <c r="M190" i="51"/>
  <c r="I190" i="51"/>
  <c r="N190" i="51"/>
  <c r="J190" i="51"/>
  <c r="P190" i="51"/>
  <c r="I196" i="51"/>
  <c r="M196" i="51"/>
  <c r="Q196" i="51"/>
  <c r="F196" i="51"/>
  <c r="J196" i="51"/>
  <c r="N196" i="51"/>
  <c r="G196" i="51"/>
  <c r="K196" i="51"/>
  <c r="O196" i="51"/>
  <c r="P196" i="51"/>
  <c r="L196" i="51"/>
  <c r="H196" i="51"/>
  <c r="I201" i="51"/>
  <c r="M201" i="51"/>
  <c r="Q201" i="51"/>
  <c r="F201" i="51"/>
  <c r="J201" i="51"/>
  <c r="N201" i="51"/>
  <c r="G201" i="51"/>
  <c r="K201" i="51"/>
  <c r="O201" i="51"/>
  <c r="P201" i="51"/>
  <c r="H201" i="51"/>
  <c r="L201" i="51"/>
  <c r="I205" i="51"/>
  <c r="M205" i="51"/>
  <c r="Q205" i="51"/>
  <c r="F205" i="51"/>
  <c r="J205" i="51"/>
  <c r="N205" i="51"/>
  <c r="G205" i="51"/>
  <c r="K205" i="51"/>
  <c r="O205" i="51"/>
  <c r="P205" i="51"/>
  <c r="H205" i="51"/>
  <c r="L205" i="51"/>
  <c r="G186" i="51"/>
  <c r="K186" i="51"/>
  <c r="O186" i="51"/>
  <c r="F186" i="51"/>
  <c r="L186" i="51"/>
  <c r="Q186" i="51"/>
  <c r="H186" i="51"/>
  <c r="M186" i="51"/>
  <c r="I186" i="51"/>
  <c r="N186" i="51"/>
  <c r="J186" i="51"/>
  <c r="P186" i="51"/>
  <c r="I207" i="51"/>
  <c r="M207" i="51"/>
  <c r="Q207" i="51"/>
  <c r="F207" i="51"/>
  <c r="J207" i="51"/>
  <c r="N207" i="51"/>
  <c r="G207" i="51"/>
  <c r="K207" i="51"/>
  <c r="O207" i="51"/>
  <c r="L207" i="51"/>
  <c r="P207" i="51"/>
  <c r="H207" i="51"/>
  <c r="K38" i="65"/>
  <c r="G181" i="51"/>
  <c r="K181" i="51"/>
  <c r="O181" i="51"/>
  <c r="H181" i="51"/>
  <c r="M181" i="51"/>
  <c r="I181" i="51"/>
  <c r="N181" i="51"/>
  <c r="J181" i="51"/>
  <c r="P181" i="51"/>
  <c r="F181" i="51"/>
  <c r="L181" i="51"/>
  <c r="Q181" i="51"/>
  <c r="W183" i="51"/>
  <c r="X183" i="51" s="1"/>
  <c r="G188" i="51"/>
  <c r="K188" i="51"/>
  <c r="O188" i="51"/>
  <c r="I188" i="51"/>
  <c r="N188" i="51"/>
  <c r="J188" i="51"/>
  <c r="P188" i="51"/>
  <c r="F188" i="51"/>
  <c r="L188" i="51"/>
  <c r="Q188" i="51"/>
  <c r="H188" i="51"/>
  <c r="M188" i="51"/>
  <c r="T189" i="51"/>
  <c r="I195" i="51"/>
  <c r="M195" i="51"/>
  <c r="Q195" i="51"/>
  <c r="F195" i="51"/>
  <c r="J195" i="51"/>
  <c r="N195" i="51"/>
  <c r="G195" i="51"/>
  <c r="K195" i="51"/>
  <c r="O195" i="51"/>
  <c r="L195" i="51"/>
  <c r="P195" i="51"/>
  <c r="H195" i="51"/>
  <c r="W196" i="51"/>
  <c r="X196" i="51" s="1"/>
  <c r="I200" i="51"/>
  <c r="M200" i="51"/>
  <c r="Q200" i="51"/>
  <c r="F200" i="51"/>
  <c r="J200" i="51"/>
  <c r="N200" i="51"/>
  <c r="G200" i="51"/>
  <c r="K200" i="51"/>
  <c r="O200" i="51"/>
  <c r="P200" i="51"/>
  <c r="L200" i="51"/>
  <c r="H200" i="51"/>
  <c r="I204" i="51"/>
  <c r="M204" i="51"/>
  <c r="Q204" i="51"/>
  <c r="F204" i="51"/>
  <c r="J204" i="51"/>
  <c r="N204" i="51"/>
  <c r="G204" i="51"/>
  <c r="K204" i="51"/>
  <c r="O204" i="51"/>
  <c r="P204" i="51"/>
  <c r="L204" i="51"/>
  <c r="H204" i="51"/>
  <c r="I208" i="51"/>
  <c r="M208" i="51"/>
  <c r="Q208" i="51"/>
  <c r="F208" i="51"/>
  <c r="J208" i="51"/>
  <c r="N208" i="51"/>
  <c r="G208" i="51"/>
  <c r="K208" i="51"/>
  <c r="O208" i="51"/>
  <c r="P208" i="51"/>
  <c r="L208" i="51"/>
  <c r="H208" i="51"/>
  <c r="K18" i="65"/>
  <c r="K222" i="65"/>
  <c r="K68" i="65"/>
  <c r="T184" i="51"/>
  <c r="T196" i="51"/>
  <c r="T197" i="51"/>
  <c r="W202" i="51"/>
  <c r="X202" i="51" s="1"/>
  <c r="K232" i="65"/>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A242" i="65"/>
  <c r="A349" i="65" s="1"/>
  <c r="M349" i="65" s="1"/>
  <c r="A28" i="65"/>
  <c r="A328" i="65" s="1"/>
  <c r="M328" i="65" s="1"/>
  <c r="D174" i="49"/>
  <c r="A108" i="65"/>
  <c r="A336" i="65" s="1"/>
  <c r="M336" i="65" s="1"/>
  <c r="A188" i="65"/>
  <c r="A344" i="65" s="1"/>
  <c r="M344" i="65" s="1"/>
  <c r="D190" i="49"/>
  <c r="A272" i="65"/>
  <c r="A352" i="65" s="1"/>
  <c r="M352" i="65" s="1"/>
  <c r="D172" i="49"/>
  <c r="A88" i="65"/>
  <c r="D180" i="49"/>
  <c r="A168" i="65"/>
  <c r="A342" i="65" s="1"/>
  <c r="M342" i="65" s="1"/>
  <c r="A252" i="65"/>
  <c r="A350" i="65" s="1"/>
  <c r="M350" i="65" s="1"/>
  <c r="D167" i="49"/>
  <c r="A38" i="65"/>
  <c r="A329" i="65" s="1"/>
  <c r="M329" i="65" s="1"/>
  <c r="D175" i="49"/>
  <c r="A118" i="65"/>
  <c r="A337" i="65" s="1"/>
  <c r="M337" i="65" s="1"/>
  <c r="D183" i="49"/>
  <c r="A198" i="65"/>
  <c r="A345" i="65" s="1"/>
  <c r="M345" i="65" s="1"/>
  <c r="A282" i="65"/>
  <c r="A353" i="65" s="1"/>
  <c r="M353" i="65" s="1"/>
  <c r="D170" i="49"/>
  <c r="A68" i="65"/>
  <c r="A332" i="65" s="1"/>
  <c r="M332" i="65" s="1"/>
  <c r="D178" i="49"/>
  <c r="A148" i="65"/>
  <c r="A340" i="65" s="1"/>
  <c r="M340" i="65" s="1"/>
  <c r="D186" i="49"/>
  <c r="A232" i="65"/>
  <c r="A348" i="65" s="1"/>
  <c r="M348" i="65" s="1"/>
  <c r="D194" i="49"/>
  <c r="A312" i="65"/>
  <c r="A356" i="65" s="1"/>
  <c r="M356" i="65" s="1"/>
  <c r="D173" i="49"/>
  <c r="A98" i="65"/>
  <c r="A335" i="65" s="1"/>
  <c r="M335" i="65" s="1"/>
  <c r="D181" i="49"/>
  <c r="A178" i="65"/>
  <c r="A343" i="65" s="1"/>
  <c r="M343" i="65" s="1"/>
  <c r="D189" i="49"/>
  <c r="A262" i="65"/>
  <c r="A351" i="65" s="1"/>
  <c r="M351" i="65" s="1"/>
  <c r="D168" i="49"/>
  <c r="A48" i="65"/>
  <c r="A330" i="65" s="1"/>
  <c r="M330" i="65" s="1"/>
  <c r="D176" i="49"/>
  <c r="A128" i="65"/>
  <c r="A338" i="65" s="1"/>
  <c r="M338" i="65" s="1"/>
  <c r="A208" i="65"/>
  <c r="A346" i="65" s="1"/>
  <c r="M346" i="65" s="1"/>
  <c r="D192" i="49"/>
  <c r="A292" i="65"/>
  <c r="A354" i="65" s="1"/>
  <c r="M354" i="65" s="1"/>
  <c r="A334" i="65"/>
  <c r="M334" i="65" s="1"/>
  <c r="D191" i="49"/>
  <c r="D182" i="49"/>
  <c r="A331" i="65"/>
  <c r="M331" i="65" s="1"/>
  <c r="D169" i="49"/>
  <c r="D177" i="49"/>
  <c r="A339" i="65"/>
  <c r="M339" i="65" s="1"/>
  <c r="A333" i="65"/>
  <c r="M333" i="65" s="1"/>
  <c r="D171" i="49"/>
  <c r="A341" i="65"/>
  <c r="M341" i="65" s="1"/>
  <c r="D179" i="49"/>
  <c r="D193" i="49"/>
  <c r="A355" i="65"/>
  <c r="M355" i="65" s="1"/>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A222" i="65"/>
  <c r="A347" i="65" s="1"/>
  <c r="M347" i="65" s="1"/>
  <c r="D166" i="49"/>
  <c r="K302" i="65"/>
  <c r="K282" i="65"/>
  <c r="K178" i="65"/>
  <c r="K48" i="65"/>
  <c r="H148" i="65"/>
  <c r="K208" i="65"/>
  <c r="H78" i="65"/>
  <c r="K138" i="65"/>
  <c r="H232" i="65"/>
  <c r="K78" i="65"/>
  <c r="H48" i="65"/>
  <c r="K108" i="65"/>
  <c r="H282" i="65"/>
  <c r="K312" i="65"/>
  <c r="K158" i="65"/>
  <c r="H38" i="65"/>
  <c r="I128" i="65"/>
  <c r="K128" i="65" s="1"/>
  <c r="H178" i="65"/>
  <c r="I188" i="65"/>
  <c r="K188" i="65" s="1"/>
  <c r="H208" i="65"/>
  <c r="H312" i="65"/>
  <c r="I88" i="65"/>
  <c r="K88" i="65" s="1"/>
  <c r="H88" i="65"/>
  <c r="I168" i="65"/>
  <c r="K168" i="65" s="1"/>
  <c r="H168" i="65"/>
  <c r="H198" i="65"/>
  <c r="J198" i="65"/>
  <c r="K198" i="65" s="1"/>
  <c r="I58" i="65"/>
  <c r="K58" i="65" s="1"/>
  <c r="H58" i="65"/>
  <c r="I242" i="65"/>
  <c r="K242" i="65" s="1"/>
  <c r="H242" i="65"/>
  <c r="J272" i="65"/>
  <c r="K272" i="65" s="1"/>
  <c r="H272" i="65"/>
  <c r="J118" i="65"/>
  <c r="K118" i="65" s="1"/>
  <c r="H118" i="65"/>
  <c r="K262" i="65"/>
  <c r="K292" i="65"/>
  <c r="H138" i="65"/>
  <c r="H292" i="65"/>
  <c r="X209" i="51" l="1"/>
  <c r="B14" i="52"/>
  <c r="F28" i="41" l="1"/>
  <c r="F29" i="41"/>
  <c r="F41" i="41"/>
  <c r="F42" i="41"/>
  <c r="F27" i="41"/>
  <c r="F20" i="41"/>
  <c r="F21" i="41"/>
  <c r="F22" i="41"/>
  <c r="F23" i="41"/>
  <c r="F24" i="41"/>
  <c r="F25" i="41"/>
  <c r="F26"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37" i="3"/>
  <c r="G15" i="3"/>
  <c r="A324" i="59" l="1"/>
  <c r="C327" i="59"/>
  <c r="C327" i="60" s="1"/>
  <c r="C327" i="61" s="1"/>
  <c r="C327" i="62" s="1"/>
  <c r="C327" i="65" s="1"/>
  <c r="M358" i="59" l="1"/>
  <c r="M357" i="59"/>
  <c r="M326" i="59"/>
  <c r="M324" i="59"/>
  <c r="M322" i="59"/>
  <c r="M221" i="59"/>
  <c r="M220" i="59"/>
  <c r="M218" i="59"/>
  <c r="M358" i="62"/>
  <c r="M357" i="62"/>
  <c r="M326" i="62"/>
  <c r="M322" i="62"/>
  <c r="M221" i="62"/>
  <c r="M220" i="62"/>
  <c r="M218" i="62"/>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4" i="62" s="1"/>
  <c r="A325" i="59"/>
  <c r="A325" i="60" s="1"/>
  <c r="A325" i="61" s="1"/>
  <c r="A325" i="62" s="1"/>
  <c r="A323" i="59"/>
  <c r="A323" i="60" s="1"/>
  <c r="A323" i="61" s="1"/>
  <c r="A323" i="62" s="1"/>
  <c r="M325" i="62" l="1"/>
  <c r="A325" i="65"/>
  <c r="M325" i="65" s="1"/>
  <c r="M323" i="62"/>
  <c r="A323" i="65"/>
  <c r="M323" i="65" s="1"/>
  <c r="M324" i="62"/>
  <c r="A324" i="65"/>
  <c r="M324" i="65" s="1"/>
  <c r="M325" i="59"/>
  <c r="M323" i="60"/>
  <c r="M325" i="60"/>
  <c r="M323" i="61"/>
  <c r="M323" i="59"/>
  <c r="M325" i="61"/>
  <c r="M324" i="61"/>
  <c r="M324" i="60"/>
  <c r="B614" i="52"/>
  <c r="F762" i="52"/>
  <c r="F763" i="52"/>
  <c r="B464" i="52"/>
  <c r="B314" i="52"/>
  <c r="B16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27" i="53"/>
  <c r="M828" i="53"/>
  <c r="M829" i="53"/>
  <c r="M830" i="53"/>
  <c r="M831" i="53"/>
  <c r="M832"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2" l="1"/>
  <c r="M223" i="62" s="1"/>
  <c r="B224" i="62"/>
  <c r="M224" i="62" s="1"/>
  <c r="B225" i="62"/>
  <c r="M225" i="62" s="1"/>
  <c r="B226" i="62"/>
  <c r="M226" i="62" s="1"/>
  <c r="B227" i="62"/>
  <c r="M227" i="62" s="1"/>
  <c r="B228" i="62"/>
  <c r="M228" i="62" s="1"/>
  <c r="B229" i="62"/>
  <c r="M229" i="62" s="1"/>
  <c r="B230" i="62"/>
  <c r="M230" i="62" s="1"/>
  <c r="B231" i="62"/>
  <c r="M231" i="62" s="1"/>
  <c r="B232" i="62"/>
  <c r="M232" i="62" s="1"/>
  <c r="B233" i="62"/>
  <c r="M233" i="62" s="1"/>
  <c r="B234" i="62"/>
  <c r="M234" i="62" s="1"/>
  <c r="B235" i="62"/>
  <c r="M235" i="62" s="1"/>
  <c r="B236" i="62"/>
  <c r="M236" i="62" s="1"/>
  <c r="B237" i="62"/>
  <c r="M237" i="62" s="1"/>
  <c r="B238" i="62"/>
  <c r="M238" i="62" s="1"/>
  <c r="B239" i="62"/>
  <c r="M239" i="62" s="1"/>
  <c r="B240" i="62"/>
  <c r="M240" i="62" s="1"/>
  <c r="B241" i="62"/>
  <c r="M241" i="62" s="1"/>
  <c r="B242" i="62"/>
  <c r="M242" i="62" s="1"/>
  <c r="B243" i="62"/>
  <c r="M243" i="62" s="1"/>
  <c r="B244" i="62"/>
  <c r="M244" i="62" s="1"/>
  <c r="B245" i="62"/>
  <c r="M245" i="62" s="1"/>
  <c r="B246" i="62"/>
  <c r="M246" i="62" s="1"/>
  <c r="B247" i="62"/>
  <c r="M247" i="62" s="1"/>
  <c r="B248" i="62"/>
  <c r="M248" i="62" s="1"/>
  <c r="B249" i="62"/>
  <c r="M249" i="62" s="1"/>
  <c r="B250" i="62"/>
  <c r="M250" i="62" s="1"/>
  <c r="B251" i="62"/>
  <c r="M251" i="62" s="1"/>
  <c r="B252" i="62"/>
  <c r="M252" i="62" s="1"/>
  <c r="B253" i="62"/>
  <c r="M253" i="62" s="1"/>
  <c r="B254" i="62"/>
  <c r="M254" i="62" s="1"/>
  <c r="B255" i="62"/>
  <c r="M255" i="62" s="1"/>
  <c r="B256" i="62"/>
  <c r="M256" i="62" s="1"/>
  <c r="B257" i="62"/>
  <c r="M257" i="62" s="1"/>
  <c r="B258" i="62"/>
  <c r="M258" i="62" s="1"/>
  <c r="B259" i="62"/>
  <c r="M259" i="62" s="1"/>
  <c r="B260" i="62"/>
  <c r="M260" i="62" s="1"/>
  <c r="B261" i="62"/>
  <c r="M261" i="62" s="1"/>
  <c r="B262" i="62"/>
  <c r="M262" i="62" s="1"/>
  <c r="B263" i="62"/>
  <c r="M263" i="62" s="1"/>
  <c r="B264" i="62"/>
  <c r="M264" i="62" s="1"/>
  <c r="B265" i="62"/>
  <c r="M265" i="62" s="1"/>
  <c r="B266" i="62"/>
  <c r="M266" i="62" s="1"/>
  <c r="B267" i="62"/>
  <c r="M267" i="62" s="1"/>
  <c r="B268" i="62"/>
  <c r="M268" i="62" s="1"/>
  <c r="B269" i="62"/>
  <c r="M269" i="62" s="1"/>
  <c r="B270" i="62"/>
  <c r="M270" i="62" s="1"/>
  <c r="B271" i="62"/>
  <c r="M271" i="62" s="1"/>
  <c r="B272" i="62"/>
  <c r="M272" i="62" s="1"/>
  <c r="B273" i="62"/>
  <c r="M273" i="62" s="1"/>
  <c r="B274" i="62"/>
  <c r="M274" i="62" s="1"/>
  <c r="B275" i="62"/>
  <c r="M275" i="62" s="1"/>
  <c r="B276" i="62"/>
  <c r="M276" i="62" s="1"/>
  <c r="B277" i="62"/>
  <c r="M277" i="62" s="1"/>
  <c r="B278" i="62"/>
  <c r="M278" i="62" s="1"/>
  <c r="B279" i="62"/>
  <c r="M279" i="62" s="1"/>
  <c r="B280" i="62"/>
  <c r="M280" i="62" s="1"/>
  <c r="B281" i="62"/>
  <c r="M281" i="62" s="1"/>
  <c r="B282" i="62"/>
  <c r="M282" i="62" s="1"/>
  <c r="B283" i="62"/>
  <c r="M283" i="62" s="1"/>
  <c r="B284" i="62"/>
  <c r="M284" i="62" s="1"/>
  <c r="B285" i="62"/>
  <c r="M285" i="62" s="1"/>
  <c r="B286" i="62"/>
  <c r="M286" i="62" s="1"/>
  <c r="B287" i="62"/>
  <c r="M287" i="62" s="1"/>
  <c r="B288" i="62"/>
  <c r="M288" i="62" s="1"/>
  <c r="B289" i="62"/>
  <c r="M289" i="62" s="1"/>
  <c r="B290" i="62"/>
  <c r="M290" i="62" s="1"/>
  <c r="B291" i="62"/>
  <c r="M291" i="62" s="1"/>
  <c r="B292" i="62"/>
  <c r="M292" i="62" s="1"/>
  <c r="B293" i="62"/>
  <c r="M293" i="62" s="1"/>
  <c r="B294" i="62"/>
  <c r="M294" i="62" s="1"/>
  <c r="B295" i="62"/>
  <c r="M295" i="62" s="1"/>
  <c r="B296" i="62"/>
  <c r="M296" i="62" s="1"/>
  <c r="B297" i="62"/>
  <c r="M297" i="62" s="1"/>
  <c r="B298" i="62"/>
  <c r="M298" i="62" s="1"/>
  <c r="B299" i="62"/>
  <c r="M299" i="62" s="1"/>
  <c r="B300" i="62"/>
  <c r="M300" i="62" s="1"/>
  <c r="B301" i="62"/>
  <c r="M301" i="62" s="1"/>
  <c r="B302" i="62"/>
  <c r="M302" i="62" s="1"/>
  <c r="B303" i="62"/>
  <c r="M303" i="62" s="1"/>
  <c r="B304" i="62"/>
  <c r="M304" i="62" s="1"/>
  <c r="B305" i="62"/>
  <c r="M305" i="62" s="1"/>
  <c r="B306" i="62"/>
  <c r="M306" i="62" s="1"/>
  <c r="B307" i="62"/>
  <c r="M307" i="62" s="1"/>
  <c r="B308" i="62"/>
  <c r="M308" i="62" s="1"/>
  <c r="B309" i="62"/>
  <c r="M309" i="62" s="1"/>
  <c r="B310" i="62"/>
  <c r="M310" i="62" s="1"/>
  <c r="B311" i="62"/>
  <c r="M311" i="62" s="1"/>
  <c r="B312" i="62"/>
  <c r="M312" i="62" s="1"/>
  <c r="B313" i="62"/>
  <c r="M313" i="62" s="1"/>
  <c r="B314" i="62"/>
  <c r="M314" i="62" s="1"/>
  <c r="B315" i="62"/>
  <c r="M315" i="62" s="1"/>
  <c r="B316" i="62"/>
  <c r="M316" i="62" s="1"/>
  <c r="B317" i="62"/>
  <c r="M317" i="62" s="1"/>
  <c r="B318" i="62"/>
  <c r="M318" i="62" s="1"/>
  <c r="B319" i="62"/>
  <c r="M319" i="62" s="1"/>
  <c r="B320" i="62"/>
  <c r="M320" i="62" s="1"/>
  <c r="B321" i="62"/>
  <c r="M321" i="62" s="1"/>
  <c r="B19" i="62"/>
  <c r="M19" i="62" s="1"/>
  <c r="B20" i="62"/>
  <c r="M20" i="62" s="1"/>
  <c r="B21" i="62"/>
  <c r="M21" i="62" s="1"/>
  <c r="B22" i="62"/>
  <c r="M22" i="62" s="1"/>
  <c r="B23" i="62"/>
  <c r="M23" i="62" s="1"/>
  <c r="B24" i="62"/>
  <c r="M24" i="62" s="1"/>
  <c r="B25" i="62"/>
  <c r="M25" i="62" s="1"/>
  <c r="B26" i="62"/>
  <c r="M26" i="62" s="1"/>
  <c r="B27" i="62"/>
  <c r="M27" i="62" s="1"/>
  <c r="B28" i="62"/>
  <c r="M28" i="62" s="1"/>
  <c r="B29" i="62"/>
  <c r="M29" i="62" s="1"/>
  <c r="B30" i="62"/>
  <c r="M30" i="62" s="1"/>
  <c r="B31" i="62"/>
  <c r="M31" i="62" s="1"/>
  <c r="B32" i="62"/>
  <c r="M32" i="62" s="1"/>
  <c r="B33" i="62"/>
  <c r="M33" i="62" s="1"/>
  <c r="B34" i="62"/>
  <c r="M34" i="62" s="1"/>
  <c r="B35" i="62"/>
  <c r="M35" i="62" s="1"/>
  <c r="B36" i="62"/>
  <c r="M36" i="62" s="1"/>
  <c r="B37" i="62"/>
  <c r="M37" i="62" s="1"/>
  <c r="B38" i="62"/>
  <c r="M38" i="62" s="1"/>
  <c r="B39" i="62"/>
  <c r="M39" i="62" s="1"/>
  <c r="B40" i="62"/>
  <c r="M40" i="62" s="1"/>
  <c r="B41" i="62"/>
  <c r="M41" i="62" s="1"/>
  <c r="B42" i="62"/>
  <c r="M42" i="62" s="1"/>
  <c r="B43" i="62"/>
  <c r="M43" i="62" s="1"/>
  <c r="B44" i="62"/>
  <c r="M44" i="62" s="1"/>
  <c r="B45" i="62"/>
  <c r="M45" i="62" s="1"/>
  <c r="B46" i="62"/>
  <c r="M46" i="62" s="1"/>
  <c r="B47" i="62"/>
  <c r="M47" i="62" s="1"/>
  <c r="B48" i="62"/>
  <c r="M48" i="62" s="1"/>
  <c r="B49" i="62"/>
  <c r="M49" i="62" s="1"/>
  <c r="B50" i="62"/>
  <c r="M50" i="62" s="1"/>
  <c r="B51" i="62"/>
  <c r="M51" i="62" s="1"/>
  <c r="B52" i="62"/>
  <c r="M52" i="62" s="1"/>
  <c r="B53" i="62"/>
  <c r="M53" i="62" s="1"/>
  <c r="B54" i="62"/>
  <c r="M54" i="62" s="1"/>
  <c r="B55" i="62"/>
  <c r="M55" i="62" s="1"/>
  <c r="B56" i="62"/>
  <c r="M56" i="62" s="1"/>
  <c r="B57" i="62"/>
  <c r="M57" i="62" s="1"/>
  <c r="B58" i="62"/>
  <c r="M58" i="62" s="1"/>
  <c r="B59" i="62"/>
  <c r="M59" i="62" s="1"/>
  <c r="B60" i="62"/>
  <c r="M60" i="62" s="1"/>
  <c r="B61" i="62"/>
  <c r="M61" i="62" s="1"/>
  <c r="B62" i="62"/>
  <c r="M62" i="62" s="1"/>
  <c r="B63" i="62"/>
  <c r="M63" i="62" s="1"/>
  <c r="B64" i="62"/>
  <c r="M64" i="62" s="1"/>
  <c r="B65" i="62"/>
  <c r="M65" i="62" s="1"/>
  <c r="B66" i="62"/>
  <c r="M66" i="62" s="1"/>
  <c r="B67" i="62"/>
  <c r="M67" i="62" s="1"/>
  <c r="B68" i="62"/>
  <c r="M68" i="62" s="1"/>
  <c r="B69" i="62"/>
  <c r="M69" i="62" s="1"/>
  <c r="B70" i="62"/>
  <c r="M70" i="62" s="1"/>
  <c r="B71" i="62"/>
  <c r="M71" i="62" s="1"/>
  <c r="B72" i="62"/>
  <c r="M72" i="62" s="1"/>
  <c r="B73" i="62"/>
  <c r="M73" i="62" s="1"/>
  <c r="B74" i="62"/>
  <c r="M74" i="62" s="1"/>
  <c r="B75" i="62"/>
  <c r="M75" i="62" s="1"/>
  <c r="B76" i="62"/>
  <c r="M76" i="62" s="1"/>
  <c r="B77" i="62"/>
  <c r="M77" i="62" s="1"/>
  <c r="B78" i="62"/>
  <c r="M78" i="62" s="1"/>
  <c r="B79" i="62"/>
  <c r="M79" i="62" s="1"/>
  <c r="B80" i="62"/>
  <c r="M80" i="62" s="1"/>
  <c r="B81" i="62"/>
  <c r="M81" i="62" s="1"/>
  <c r="B82" i="62"/>
  <c r="M82" i="62" s="1"/>
  <c r="B83" i="62"/>
  <c r="M83" i="62" s="1"/>
  <c r="B84" i="62"/>
  <c r="M84" i="62" s="1"/>
  <c r="B85" i="62"/>
  <c r="M85" i="62" s="1"/>
  <c r="B86" i="62"/>
  <c r="M86" i="62" s="1"/>
  <c r="B87" i="62"/>
  <c r="M87" i="62" s="1"/>
  <c r="B88" i="62"/>
  <c r="M88" i="62" s="1"/>
  <c r="B89" i="62"/>
  <c r="M89" i="62" s="1"/>
  <c r="B90" i="62"/>
  <c r="M90" i="62" s="1"/>
  <c r="B91" i="62"/>
  <c r="M91" i="62" s="1"/>
  <c r="B92" i="62"/>
  <c r="M92" i="62" s="1"/>
  <c r="B93" i="62"/>
  <c r="M93" i="62" s="1"/>
  <c r="B94" i="62"/>
  <c r="M94" i="62" s="1"/>
  <c r="B95" i="62"/>
  <c r="M95" i="62" s="1"/>
  <c r="B96" i="62"/>
  <c r="M96" i="62" s="1"/>
  <c r="B97" i="62"/>
  <c r="M97" i="62" s="1"/>
  <c r="B98" i="62"/>
  <c r="M98" i="62" s="1"/>
  <c r="B99" i="62"/>
  <c r="M99" i="62" s="1"/>
  <c r="B100" i="62"/>
  <c r="M100" i="62" s="1"/>
  <c r="B101" i="62"/>
  <c r="M101" i="62" s="1"/>
  <c r="B102" i="62"/>
  <c r="M102" i="62" s="1"/>
  <c r="B103" i="62"/>
  <c r="M103" i="62" s="1"/>
  <c r="B104" i="62"/>
  <c r="M104" i="62" s="1"/>
  <c r="B105" i="62"/>
  <c r="M105" i="62" s="1"/>
  <c r="B106" i="62"/>
  <c r="M106" i="62" s="1"/>
  <c r="B107" i="62"/>
  <c r="M107" i="62" s="1"/>
  <c r="B108" i="62"/>
  <c r="M108" i="62" s="1"/>
  <c r="B109" i="62"/>
  <c r="M109" i="62" s="1"/>
  <c r="B110" i="62"/>
  <c r="M110" i="62" s="1"/>
  <c r="B111" i="62"/>
  <c r="M111" i="62" s="1"/>
  <c r="B112" i="62"/>
  <c r="M112" i="62" s="1"/>
  <c r="B113" i="62"/>
  <c r="M113" i="62" s="1"/>
  <c r="B114" i="62"/>
  <c r="M114" i="62" s="1"/>
  <c r="B115" i="62"/>
  <c r="M115" i="62" s="1"/>
  <c r="B116" i="62"/>
  <c r="M116" i="62" s="1"/>
  <c r="B117" i="62"/>
  <c r="M117" i="62" s="1"/>
  <c r="B118" i="62"/>
  <c r="M118" i="62" s="1"/>
  <c r="B119" i="62"/>
  <c r="M119" i="62" s="1"/>
  <c r="B120" i="62"/>
  <c r="M120" i="62" s="1"/>
  <c r="B121" i="62"/>
  <c r="M121" i="62" s="1"/>
  <c r="B122" i="62"/>
  <c r="M122" i="62" s="1"/>
  <c r="B123" i="62"/>
  <c r="M123" i="62" s="1"/>
  <c r="B124" i="62"/>
  <c r="M124" i="62" s="1"/>
  <c r="B125" i="62"/>
  <c r="M125" i="62" s="1"/>
  <c r="B126" i="62"/>
  <c r="M126" i="62" s="1"/>
  <c r="B127" i="62"/>
  <c r="M127" i="62" s="1"/>
  <c r="B128" i="62"/>
  <c r="M128" i="62" s="1"/>
  <c r="B129" i="62"/>
  <c r="M129" i="62" s="1"/>
  <c r="B130" i="62"/>
  <c r="M130" i="62" s="1"/>
  <c r="B131" i="62"/>
  <c r="M131" i="62" s="1"/>
  <c r="B132" i="62"/>
  <c r="M132" i="62" s="1"/>
  <c r="B133" i="62"/>
  <c r="M133" i="62" s="1"/>
  <c r="B134" i="62"/>
  <c r="M134" i="62" s="1"/>
  <c r="B135" i="62"/>
  <c r="M135" i="62" s="1"/>
  <c r="B136" i="62"/>
  <c r="M136" i="62" s="1"/>
  <c r="B137" i="62"/>
  <c r="M137" i="62" s="1"/>
  <c r="B138" i="62"/>
  <c r="M138" i="62" s="1"/>
  <c r="B139" i="62"/>
  <c r="M139" i="62" s="1"/>
  <c r="B140" i="62"/>
  <c r="M140" i="62" s="1"/>
  <c r="B141" i="62"/>
  <c r="M141" i="62" s="1"/>
  <c r="B142" i="62"/>
  <c r="M142" i="62" s="1"/>
  <c r="B143" i="62"/>
  <c r="M143" i="62" s="1"/>
  <c r="B144" i="62"/>
  <c r="M144" i="62" s="1"/>
  <c r="B145" i="62"/>
  <c r="M145" i="62" s="1"/>
  <c r="B146" i="62"/>
  <c r="M146" i="62" s="1"/>
  <c r="B147" i="62"/>
  <c r="M147" i="62" s="1"/>
  <c r="B148" i="62"/>
  <c r="M148" i="62" s="1"/>
  <c r="B149" i="62"/>
  <c r="M149" i="62" s="1"/>
  <c r="B150" i="62"/>
  <c r="M150" i="62" s="1"/>
  <c r="B151" i="62"/>
  <c r="M151" i="62" s="1"/>
  <c r="B152" i="62"/>
  <c r="M152" i="62" s="1"/>
  <c r="B153" i="62"/>
  <c r="M153" i="62" s="1"/>
  <c r="B154" i="62"/>
  <c r="M154" i="62" s="1"/>
  <c r="B155" i="62"/>
  <c r="M155" i="62" s="1"/>
  <c r="B156" i="62"/>
  <c r="M156" i="62" s="1"/>
  <c r="B157" i="62"/>
  <c r="M157" i="62" s="1"/>
  <c r="B158" i="62"/>
  <c r="M158" i="62" s="1"/>
  <c r="B159" i="62"/>
  <c r="M159" i="62" s="1"/>
  <c r="B160" i="62"/>
  <c r="M160" i="62" s="1"/>
  <c r="B161" i="62"/>
  <c r="M161" i="62" s="1"/>
  <c r="B162" i="62"/>
  <c r="M162" i="62" s="1"/>
  <c r="B163" i="62"/>
  <c r="M163" i="62" s="1"/>
  <c r="B164" i="62"/>
  <c r="M164" i="62" s="1"/>
  <c r="B165" i="62"/>
  <c r="M165" i="62" s="1"/>
  <c r="B166" i="62"/>
  <c r="M166" i="62" s="1"/>
  <c r="B167" i="62"/>
  <c r="M167" i="62" s="1"/>
  <c r="B168" i="62"/>
  <c r="M168" i="62" s="1"/>
  <c r="B169" i="62"/>
  <c r="M169" i="62" s="1"/>
  <c r="B170" i="62"/>
  <c r="M170" i="62" s="1"/>
  <c r="B171" i="62"/>
  <c r="M171" i="62" s="1"/>
  <c r="B172" i="62"/>
  <c r="M172" i="62" s="1"/>
  <c r="B173" i="62"/>
  <c r="M173" i="62" s="1"/>
  <c r="B174" i="62"/>
  <c r="M174" i="62" s="1"/>
  <c r="B175" i="62"/>
  <c r="M175" i="62" s="1"/>
  <c r="B176" i="62"/>
  <c r="M176" i="62" s="1"/>
  <c r="B177" i="62"/>
  <c r="M177" i="62" s="1"/>
  <c r="B178" i="62"/>
  <c r="M178" i="62" s="1"/>
  <c r="B179" i="62"/>
  <c r="M179" i="62" s="1"/>
  <c r="B180" i="62"/>
  <c r="M180" i="62" s="1"/>
  <c r="B181" i="62"/>
  <c r="M181" i="62" s="1"/>
  <c r="B182" i="62"/>
  <c r="M182" i="62" s="1"/>
  <c r="B183" i="62"/>
  <c r="M183" i="62" s="1"/>
  <c r="B184" i="62"/>
  <c r="M184" i="62" s="1"/>
  <c r="B185" i="62"/>
  <c r="M185" i="62" s="1"/>
  <c r="B186" i="62"/>
  <c r="M186" i="62" s="1"/>
  <c r="B187" i="62"/>
  <c r="M187" i="62" s="1"/>
  <c r="B188" i="62"/>
  <c r="M188" i="62" s="1"/>
  <c r="B189" i="62"/>
  <c r="M189" i="62" s="1"/>
  <c r="B190" i="62"/>
  <c r="M190" i="62" s="1"/>
  <c r="B191" i="62"/>
  <c r="M191" i="62" s="1"/>
  <c r="B192" i="62"/>
  <c r="M192" i="62" s="1"/>
  <c r="B193" i="62"/>
  <c r="M193" i="62" s="1"/>
  <c r="B194" i="62"/>
  <c r="M194" i="62" s="1"/>
  <c r="B195" i="62"/>
  <c r="M195" i="62" s="1"/>
  <c r="B196" i="62"/>
  <c r="M196" i="62" s="1"/>
  <c r="B197" i="62"/>
  <c r="M197" i="62" s="1"/>
  <c r="B198" i="62"/>
  <c r="M198" i="62" s="1"/>
  <c r="B199" i="62"/>
  <c r="M199" i="62" s="1"/>
  <c r="B200" i="62"/>
  <c r="M200" i="62" s="1"/>
  <c r="B201" i="62"/>
  <c r="M201" i="62" s="1"/>
  <c r="B202" i="62"/>
  <c r="M202" i="62" s="1"/>
  <c r="B203" i="62"/>
  <c r="M203" i="62" s="1"/>
  <c r="B204" i="62"/>
  <c r="M204" i="62" s="1"/>
  <c r="B205" i="62"/>
  <c r="M205" i="62" s="1"/>
  <c r="B206" i="62"/>
  <c r="M206" i="62" s="1"/>
  <c r="B207" i="62"/>
  <c r="M207" i="62" s="1"/>
  <c r="B208" i="62"/>
  <c r="M208" i="62" s="1"/>
  <c r="B209" i="62"/>
  <c r="M209" i="62" s="1"/>
  <c r="B210" i="62"/>
  <c r="M210" i="62" s="1"/>
  <c r="B211" i="62"/>
  <c r="M211" i="62" s="1"/>
  <c r="B212" i="62"/>
  <c r="M212" i="62" s="1"/>
  <c r="B213" i="62"/>
  <c r="M213" i="62" s="1"/>
  <c r="B214" i="62"/>
  <c r="M214" i="62" s="1"/>
  <c r="B215" i="62"/>
  <c r="M215" i="62" s="1"/>
  <c r="B216" i="62"/>
  <c r="M216" i="62" s="1"/>
  <c r="B217" i="62"/>
  <c r="M217" i="62" s="1"/>
  <c r="B223" i="6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2" l="1"/>
  <c r="F18" i="62"/>
  <c r="I18" i="62" s="1"/>
  <c r="G18" i="62"/>
  <c r="J18" i="62" s="1"/>
  <c r="E28" i="62"/>
  <c r="F28" i="62"/>
  <c r="G28" i="62"/>
  <c r="J28" i="62" s="1"/>
  <c r="E38" i="62"/>
  <c r="F38" i="62"/>
  <c r="I38" i="62" s="1"/>
  <c r="G38" i="62"/>
  <c r="J38" i="62" s="1"/>
  <c r="E48" i="62"/>
  <c r="F48" i="62"/>
  <c r="I48" i="62" s="1"/>
  <c r="G48" i="62"/>
  <c r="J48" i="62" s="1"/>
  <c r="E58" i="62"/>
  <c r="F58" i="62"/>
  <c r="I58" i="62" s="1"/>
  <c r="G58" i="62"/>
  <c r="J58" i="62" s="1"/>
  <c r="E68" i="62"/>
  <c r="F68" i="62"/>
  <c r="G68" i="62"/>
  <c r="J68" i="62" s="1"/>
  <c r="E78" i="62"/>
  <c r="F78" i="62"/>
  <c r="G78" i="62"/>
  <c r="J78" i="62" s="1"/>
  <c r="E88" i="62"/>
  <c r="F88" i="62"/>
  <c r="I88" i="62" s="1"/>
  <c r="G88" i="62"/>
  <c r="J88" i="62" s="1"/>
  <c r="E98" i="62"/>
  <c r="F98" i="62"/>
  <c r="I98" i="62" s="1"/>
  <c r="G98" i="62"/>
  <c r="J98" i="62" s="1"/>
  <c r="E108" i="62"/>
  <c r="F108" i="62"/>
  <c r="I108" i="62" s="1"/>
  <c r="G108" i="62"/>
  <c r="J108" i="62" s="1"/>
  <c r="E118" i="62"/>
  <c r="F118" i="62"/>
  <c r="I118" i="62" s="1"/>
  <c r="G118" i="62"/>
  <c r="J118" i="62" s="1"/>
  <c r="E128" i="62"/>
  <c r="F128" i="62"/>
  <c r="I128" i="62" s="1"/>
  <c r="G128" i="62"/>
  <c r="J128" i="62" s="1"/>
  <c r="E138" i="62"/>
  <c r="F138" i="62"/>
  <c r="I138" i="62" s="1"/>
  <c r="G138" i="62"/>
  <c r="J138" i="62" s="1"/>
  <c r="E148" i="62"/>
  <c r="F148" i="62"/>
  <c r="G148" i="62"/>
  <c r="J148" i="62" s="1"/>
  <c r="E158" i="62"/>
  <c r="F158" i="62"/>
  <c r="G158" i="62"/>
  <c r="J158" i="62" s="1"/>
  <c r="E168" i="62"/>
  <c r="F168" i="62"/>
  <c r="I168" i="62" s="1"/>
  <c r="G168" i="62"/>
  <c r="J168" i="62" s="1"/>
  <c r="E178" i="62"/>
  <c r="F178" i="62"/>
  <c r="I178" i="62" s="1"/>
  <c r="G178" i="62"/>
  <c r="J178" i="62" s="1"/>
  <c r="E188" i="62"/>
  <c r="F188" i="62"/>
  <c r="I188" i="62" s="1"/>
  <c r="G188" i="62"/>
  <c r="J188" i="62" s="1"/>
  <c r="E198" i="62"/>
  <c r="F198" i="62"/>
  <c r="G198" i="62"/>
  <c r="J198" i="62" s="1"/>
  <c r="E208" i="62"/>
  <c r="F208" i="62"/>
  <c r="I208" i="62" s="1"/>
  <c r="G208" i="62"/>
  <c r="J208" i="62" s="1"/>
  <c r="K359" i="62"/>
  <c r="E222" i="62"/>
  <c r="F222" i="62"/>
  <c r="I222" i="62" s="1"/>
  <c r="G222" i="62"/>
  <c r="J222" i="62" s="1"/>
  <c r="E232" i="62"/>
  <c r="F232" i="62"/>
  <c r="I232" i="62" s="1"/>
  <c r="G232" i="62"/>
  <c r="J232" i="62" s="1"/>
  <c r="E242" i="62"/>
  <c r="F242" i="62"/>
  <c r="I242" i="62" s="1"/>
  <c r="G242" i="62"/>
  <c r="E252" i="62"/>
  <c r="F252" i="62"/>
  <c r="I252" i="62" s="1"/>
  <c r="G252" i="62"/>
  <c r="E262" i="62"/>
  <c r="F262" i="62"/>
  <c r="I262" i="62" s="1"/>
  <c r="G262" i="62"/>
  <c r="J262" i="62" s="1"/>
  <c r="E272" i="62"/>
  <c r="F272" i="62"/>
  <c r="G272" i="62"/>
  <c r="J272" i="62" s="1"/>
  <c r="E282" i="62"/>
  <c r="F282" i="62"/>
  <c r="I282" i="62" s="1"/>
  <c r="G282" i="62"/>
  <c r="J282" i="62" s="1"/>
  <c r="E292" i="62"/>
  <c r="F292" i="62"/>
  <c r="G292" i="62"/>
  <c r="J292" i="62" s="1"/>
  <c r="E302" i="62"/>
  <c r="F302" i="62"/>
  <c r="I302" i="62" s="1"/>
  <c r="G302" i="62"/>
  <c r="J302" i="62" s="1"/>
  <c r="E312" i="62"/>
  <c r="F312" i="62"/>
  <c r="I312" i="62" s="1"/>
  <c r="G312" i="62"/>
  <c r="J312" i="62" s="1"/>
  <c r="D312" i="62"/>
  <c r="D302" i="62"/>
  <c r="D292" i="62"/>
  <c r="D282" i="62"/>
  <c r="D272" i="62"/>
  <c r="D262" i="62"/>
  <c r="D252" i="62"/>
  <c r="D242" i="62"/>
  <c r="D232" i="62"/>
  <c r="D222" i="62"/>
  <c r="D208" i="62"/>
  <c r="D198" i="62"/>
  <c r="D188" i="62"/>
  <c r="D178" i="62"/>
  <c r="D168" i="62"/>
  <c r="D158" i="62"/>
  <c r="D148" i="62"/>
  <c r="D138" i="62"/>
  <c r="D128" i="62"/>
  <c r="D118" i="62"/>
  <c r="D108" i="62"/>
  <c r="D98" i="62"/>
  <c r="D88" i="62"/>
  <c r="D78" i="62"/>
  <c r="D68" i="62"/>
  <c r="D58" i="62"/>
  <c r="D48" i="62"/>
  <c r="D38" i="62"/>
  <c r="D28" i="62"/>
  <c r="D18" i="62"/>
  <c r="A219" i="62"/>
  <c r="M219" i="62" s="1"/>
  <c r="B15" i="62"/>
  <c r="A14" i="62"/>
  <c r="L359" i="62"/>
  <c r="I272" i="62"/>
  <c r="E18" i="6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3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242" i="62"/>
  <c r="H188" i="61"/>
  <c r="H68" i="61"/>
  <c r="H28" i="61"/>
  <c r="H118" i="62"/>
  <c r="H188" i="62"/>
  <c r="K138" i="62"/>
  <c r="J242" i="62"/>
  <c r="K242" i="62" s="1"/>
  <c r="H108" i="62"/>
  <c r="K272" i="62"/>
  <c r="K188" i="62"/>
  <c r="H28" i="62"/>
  <c r="H252" i="61"/>
  <c r="H292" i="61"/>
  <c r="I28" i="61"/>
  <c r="K28" i="61" s="1"/>
  <c r="I68" i="61"/>
  <c r="K68" i="61" s="1"/>
  <c r="H282" i="61"/>
  <c r="H38" i="61"/>
  <c r="K232" i="61"/>
  <c r="H108" i="61"/>
  <c r="K98" i="61"/>
  <c r="K312" i="61"/>
  <c r="H148" i="61"/>
  <c r="K302" i="61"/>
  <c r="K222" i="61"/>
  <c r="K58" i="61"/>
  <c r="I28" i="62"/>
  <c r="K28" i="62" s="1"/>
  <c r="K222" i="62"/>
  <c r="K178" i="61"/>
  <c r="K108" i="62"/>
  <c r="H38" i="62"/>
  <c r="H292" i="62"/>
  <c r="H158" i="62"/>
  <c r="H78" i="62"/>
  <c r="K312" i="62"/>
  <c r="H198" i="61"/>
  <c r="H118" i="61"/>
  <c r="H252" i="62"/>
  <c r="H148" i="62"/>
  <c r="H68" i="62"/>
  <c r="I158" i="62"/>
  <c r="K158" i="62" s="1"/>
  <c r="I78" i="62"/>
  <c r="K78" i="62" s="1"/>
  <c r="K58" i="62"/>
  <c r="H198" i="62"/>
  <c r="K208" i="62"/>
  <c r="K158" i="61"/>
  <c r="I148" i="62"/>
  <c r="K148" i="62" s="1"/>
  <c r="I292" i="62"/>
  <c r="K292" i="62" s="1"/>
  <c r="K48" i="62"/>
  <c r="K282" i="62"/>
  <c r="H282" i="62"/>
  <c r="I188" i="61"/>
  <c r="K188" i="61" s="1"/>
  <c r="I68" i="62"/>
  <c r="K68" i="62" s="1"/>
  <c r="I252" i="61"/>
  <c r="K252" i="61" s="1"/>
  <c r="K178" i="62"/>
  <c r="K18" i="61"/>
  <c r="K148" i="61"/>
  <c r="K282" i="61"/>
  <c r="K128" i="62"/>
  <c r="K98" i="62"/>
  <c r="I198" i="62"/>
  <c r="K198" i="62" s="1"/>
  <c r="K88" i="62"/>
  <c r="K168" i="62"/>
  <c r="J252" i="62"/>
  <c r="K252" i="62" s="1"/>
  <c r="K302" i="62"/>
  <c r="K262" i="62"/>
  <c r="K38" i="62"/>
  <c r="K18" i="62"/>
  <c r="K118" i="62"/>
  <c r="K232" i="62"/>
  <c r="H18" i="62"/>
  <c r="H58" i="62"/>
  <c r="H98" i="62"/>
  <c r="H138" i="62"/>
  <c r="H178" i="62"/>
  <c r="H232" i="62"/>
  <c r="H272" i="62"/>
  <c r="H312" i="62"/>
  <c r="H48" i="62"/>
  <c r="H88" i="62"/>
  <c r="H128" i="62"/>
  <c r="H168" i="62"/>
  <c r="H208" i="62"/>
  <c r="H222" i="62"/>
  <c r="H262" i="62"/>
  <c r="H302" i="62"/>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2" l="1"/>
  <c r="M222" i="62" s="1"/>
  <c r="B222" i="6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E272" i="59"/>
  <c r="F272" i="59"/>
  <c r="I272" i="59" s="1"/>
  <c r="G272" i="59"/>
  <c r="J272" i="59" s="1"/>
  <c r="E262" i="59"/>
  <c r="F262" i="59"/>
  <c r="I262" i="59" s="1"/>
  <c r="G262" i="59"/>
  <c r="J262" i="59" s="1"/>
  <c r="E252" i="59"/>
  <c r="F252" i="59"/>
  <c r="I252" i="59" s="1"/>
  <c r="G252" i="59"/>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J282" i="59"/>
  <c r="J252" i="59"/>
  <c r="F18" i="55"/>
  <c r="I18" i="55" s="1"/>
  <c r="G18" i="55"/>
  <c r="B3" i="3"/>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A14"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D10" i="49"/>
  <c r="A327" i="55" l="1"/>
  <c r="F5" i="54"/>
  <c r="D5" i="54"/>
  <c r="B5" i="54"/>
  <c r="F3" i="54"/>
  <c r="B3" i="54"/>
  <c r="L1504" i="53" l="1"/>
  <c r="L1494" i="53"/>
  <c r="L1484" i="53"/>
  <c r="L1474" i="53"/>
  <c r="L1464" i="53"/>
  <c r="L1454" i="53"/>
  <c r="L1444" i="53"/>
  <c r="L1434" i="53"/>
  <c r="L1424" i="53"/>
  <c r="L1414" i="53"/>
  <c r="D154" i="49" s="1"/>
  <c r="L1404" i="53"/>
  <c r="L1394" i="53"/>
  <c r="L1384" i="53"/>
  <c r="L1374" i="53"/>
  <c r="L1364" i="53"/>
  <c r="L1354" i="53"/>
  <c r="L1344" i="53"/>
  <c r="L1334" i="53"/>
  <c r="L1324" i="53"/>
  <c r="L1314" i="53"/>
  <c r="L1304" i="53"/>
  <c r="L1294" i="53"/>
  <c r="L1284" i="53"/>
  <c r="L1274" i="53"/>
  <c r="L1264" i="53"/>
  <c r="L1254" i="53"/>
  <c r="L1244" i="53"/>
  <c r="L1234" i="53"/>
  <c r="L1224" i="53"/>
  <c r="B18" i="62"/>
  <c r="M18" i="62" s="1"/>
  <c r="L1214" i="53"/>
  <c r="D134" i="49" s="1"/>
  <c r="L1203" i="53"/>
  <c r="L1193" i="53"/>
  <c r="L1183" i="53"/>
  <c r="L1173" i="53"/>
  <c r="L1163" i="53"/>
  <c r="L1153" i="53"/>
  <c r="L1143" i="53"/>
  <c r="L1133" i="53"/>
  <c r="L1123" i="53"/>
  <c r="L1113" i="53"/>
  <c r="D123" i="49" s="1"/>
  <c r="L1103" i="53"/>
  <c r="D122" i="49" s="1"/>
  <c r="L1093" i="53"/>
  <c r="D121" i="49" s="1"/>
  <c r="L1083" i="53"/>
  <c r="D120" i="49" s="1"/>
  <c r="L1073" i="53"/>
  <c r="D119" i="49" s="1"/>
  <c r="L1063" i="53"/>
  <c r="D118" i="49" s="1"/>
  <c r="L1053" i="53"/>
  <c r="D117" i="49" s="1"/>
  <c r="L1043" i="53"/>
  <c r="D116" i="49" s="1"/>
  <c r="L1033" i="53"/>
  <c r="D115" i="49" s="1"/>
  <c r="L1023" i="53"/>
  <c r="D114" i="49" s="1"/>
  <c r="L1013" i="53"/>
  <c r="D113" i="49" s="1"/>
  <c r="L1003" i="53"/>
  <c r="D112" i="49" s="1"/>
  <c r="L993" i="53"/>
  <c r="D111" i="49" s="1"/>
  <c r="L983" i="53"/>
  <c r="D110" i="49" s="1"/>
  <c r="L973" i="53"/>
  <c r="D109" i="49" s="1"/>
  <c r="L963" i="53"/>
  <c r="D108" i="49" s="1"/>
  <c r="L953" i="53"/>
  <c r="D107" i="49" s="1"/>
  <c r="L943" i="53"/>
  <c r="D106" i="49" s="1"/>
  <c r="L933" i="53"/>
  <c r="D105" i="49" s="1"/>
  <c r="L923" i="53"/>
  <c r="D104" i="49" s="1"/>
  <c r="B18" i="61"/>
  <c r="M18" i="61" s="1"/>
  <c r="L913" i="53"/>
  <c r="D103" i="49" s="1"/>
  <c r="L902" i="53"/>
  <c r="L892" i="53"/>
  <c r="L882" i="53"/>
  <c r="L872" i="53"/>
  <c r="L862" i="53"/>
  <c r="L852" i="53"/>
  <c r="L842" i="53"/>
  <c r="D92" i="49"/>
  <c r="L802" i="53"/>
  <c r="L792" i="53"/>
  <c r="L782" i="53"/>
  <c r="L772" i="53"/>
  <c r="L762" i="53"/>
  <c r="L752" i="53"/>
  <c r="L742" i="53"/>
  <c r="L732" i="53"/>
  <c r="L722" i="53"/>
  <c r="L712" i="53"/>
  <c r="L692" i="53"/>
  <c r="L682" i="53"/>
  <c r="L672" i="53"/>
  <c r="L662" i="53"/>
  <c r="L652" i="53"/>
  <c r="L642" i="53"/>
  <c r="L632" i="53"/>
  <c r="L622" i="53"/>
  <c r="B18" i="60"/>
  <c r="M18" i="60" s="1"/>
  <c r="L612" i="53"/>
  <c r="D72" i="49" s="1"/>
  <c r="L601" i="53"/>
  <c r="L591" i="53"/>
  <c r="L581" i="53"/>
  <c r="L571" i="53"/>
  <c r="L561" i="53"/>
  <c r="L551" i="53"/>
  <c r="L541" i="53"/>
  <c r="L531" i="53"/>
  <c r="L521" i="53"/>
  <c r="D61" i="49"/>
  <c r="L501" i="53"/>
  <c r="L491" i="53"/>
  <c r="L481" i="53"/>
  <c r="L471" i="53"/>
  <c r="L461" i="53"/>
  <c r="L451" i="53"/>
  <c r="L441" i="53"/>
  <c r="L431" i="53"/>
  <c r="L421" i="53"/>
  <c r="L411" i="53"/>
  <c r="L401" i="53"/>
  <c r="L391" i="53"/>
  <c r="L381" i="53"/>
  <c r="L371" i="53"/>
  <c r="L361" i="53"/>
  <c r="L351" i="53"/>
  <c r="L341" i="53"/>
  <c r="L331" i="53"/>
  <c r="L321" i="53"/>
  <c r="L311" i="53"/>
  <c r="D41" i="49" s="1"/>
  <c r="L200" i="53"/>
  <c r="A208" i="55" s="1"/>
  <c r="L190" i="53"/>
  <c r="A198" i="55" s="1"/>
  <c r="L180" i="53"/>
  <c r="A188" i="55" s="1"/>
  <c r="L170" i="53"/>
  <c r="A178" i="55" s="1"/>
  <c r="L160" i="53"/>
  <c r="A168" i="55" s="1"/>
  <c r="L150" i="53"/>
  <c r="A158" i="55" s="1"/>
  <c r="L140" i="53"/>
  <c r="A148" i="55" s="1"/>
  <c r="L130" i="53"/>
  <c r="A138" i="55" s="1"/>
  <c r="L120" i="53"/>
  <c r="A128" i="55" s="1"/>
  <c r="L110" i="53"/>
  <c r="A118" i="55" s="1"/>
  <c r="L100" i="53"/>
  <c r="A108" i="55" s="1"/>
  <c r="L90" i="53"/>
  <c r="A98" i="55" s="1"/>
  <c r="L80" i="53"/>
  <c r="A88" i="55" s="1"/>
  <c r="L70" i="53"/>
  <c r="A78" i="55" s="1"/>
  <c r="L60" i="53"/>
  <c r="A68" i="55" s="1"/>
  <c r="L50" i="53"/>
  <c r="L40" i="53"/>
  <c r="A48" i="55" s="1"/>
  <c r="L30" i="53"/>
  <c r="A38" i="55" s="1"/>
  <c r="L20" i="53"/>
  <c r="A28" i="55" s="1"/>
  <c r="D124" i="49" l="1"/>
  <c r="A232" i="61"/>
  <c r="D128" i="49"/>
  <c r="A272" i="61"/>
  <c r="D132" i="49"/>
  <c r="A312" i="61"/>
  <c r="D136" i="49"/>
  <c r="A38" i="62"/>
  <c r="D140" i="49"/>
  <c r="A78" i="62"/>
  <c r="D144" i="49"/>
  <c r="A118" i="62"/>
  <c r="D148" i="49"/>
  <c r="A158" i="62"/>
  <c r="D152" i="49"/>
  <c r="A198" i="62"/>
  <c r="D156" i="49"/>
  <c r="A242" i="62"/>
  <c r="D160" i="49"/>
  <c r="A282" i="62"/>
  <c r="D125" i="49"/>
  <c r="A242" i="61"/>
  <c r="D129" i="49"/>
  <c r="A282" i="61"/>
  <c r="D137" i="49"/>
  <c r="A48" i="62"/>
  <c r="D141" i="49"/>
  <c r="A88" i="62"/>
  <c r="D145" i="49"/>
  <c r="A128" i="62"/>
  <c r="D149" i="49"/>
  <c r="A168" i="62"/>
  <c r="D153" i="49"/>
  <c r="A208" i="62"/>
  <c r="D157" i="49"/>
  <c r="A252" i="62"/>
  <c r="D161" i="49"/>
  <c r="A292" i="62"/>
  <c r="D126" i="49"/>
  <c r="A252" i="61"/>
  <c r="D130" i="49"/>
  <c r="A292" i="61"/>
  <c r="D138" i="49"/>
  <c r="A58" i="62"/>
  <c r="D142" i="49"/>
  <c r="A98" i="62"/>
  <c r="D146" i="49"/>
  <c r="A138" i="62"/>
  <c r="D150" i="49"/>
  <c r="A178" i="62"/>
  <c r="D158" i="49"/>
  <c r="A262" i="62"/>
  <c r="D162" i="49"/>
  <c r="A302" i="62"/>
  <c r="D127" i="49"/>
  <c r="A262" i="61"/>
  <c r="D131" i="49"/>
  <c r="A302" i="61"/>
  <c r="D135" i="49"/>
  <c r="A28" i="62"/>
  <c r="D139" i="49"/>
  <c r="A68" i="62"/>
  <c r="D143" i="49"/>
  <c r="A108" i="62"/>
  <c r="D147" i="49"/>
  <c r="A148" i="62"/>
  <c r="D151" i="49"/>
  <c r="A188" i="62"/>
  <c r="D155" i="49"/>
  <c r="A232" i="62"/>
  <c r="D159" i="49"/>
  <c r="A272" i="62"/>
  <c r="D163" i="49"/>
  <c r="A312" i="62"/>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D14" i="49"/>
  <c r="A58" i="55"/>
  <c r="D13" i="49"/>
  <c r="D26" i="49"/>
  <c r="D15" i="49"/>
  <c r="D27" i="49"/>
  <c r="D16" i="49"/>
  <c r="D17" i="49"/>
  <c r="D21" i="49"/>
  <c r="D25" i="49"/>
  <c r="D29" i="49"/>
  <c r="D18" i="49"/>
  <c r="D22" i="49"/>
  <c r="D23" i="49"/>
  <c r="D11" i="49"/>
  <c r="D19" i="49"/>
  <c r="D12" i="49"/>
  <c r="D20" i="49"/>
  <c r="D24" i="49"/>
  <c r="D28" i="49"/>
  <c r="A78" i="61"/>
  <c r="A18" i="62"/>
  <c r="A18" i="61"/>
  <c r="A88" i="61"/>
  <c r="A168" i="61"/>
  <c r="A18" i="60"/>
  <c r="A148" i="61"/>
  <c r="A98" i="61"/>
  <c r="A28" i="61"/>
  <c r="A108" i="61"/>
  <c r="A188" i="61"/>
  <c r="A68" i="61"/>
  <c r="A178" i="61"/>
  <c r="A38" i="61"/>
  <c r="A118" i="61"/>
  <c r="A198" i="61"/>
  <c r="A48" i="61"/>
  <c r="A128" i="61"/>
  <c r="A208" i="61"/>
  <c r="A222" i="62"/>
  <c r="A158" i="61"/>
  <c r="A58" i="61"/>
  <c r="A138" i="61"/>
  <c r="A222" i="61"/>
  <c r="A222" i="60"/>
  <c r="A18" i="59"/>
  <c r="B222" i="59"/>
  <c r="M222" i="59" s="1"/>
  <c r="B18" i="59"/>
  <c r="M18" i="59" s="1"/>
  <c r="A222" i="59"/>
  <c r="L300" i="53"/>
  <c r="D39" i="49" s="1"/>
  <c r="L290" i="53"/>
  <c r="D38" i="49" s="1"/>
  <c r="L280" i="53"/>
  <c r="D37" i="49" s="1"/>
  <c r="L270" i="53"/>
  <c r="D36" i="49" s="1"/>
  <c r="L260" i="53"/>
  <c r="D35" i="49" s="1"/>
  <c r="L250" i="53"/>
  <c r="D34" i="49" s="1"/>
  <c r="L240" i="53"/>
  <c r="D33" i="49" s="1"/>
  <c r="L230" i="53"/>
  <c r="D32" i="49" s="1"/>
  <c r="L220" i="53"/>
  <c r="L210" i="53"/>
  <c r="D30" i="49" s="1"/>
  <c r="B18" i="55"/>
  <c r="M18" i="55" s="1"/>
  <c r="D31" i="49" l="1"/>
  <c r="A232" i="55"/>
  <c r="A337" i="59"/>
  <c r="M337" i="59" s="1"/>
  <c r="A351" i="59"/>
  <c r="M351" i="59" s="1"/>
  <c r="A355" i="60"/>
  <c r="M355" i="60" s="1"/>
  <c r="A329" i="60"/>
  <c r="M329" i="60" s="1"/>
  <c r="A340" i="60"/>
  <c r="M340" i="60" s="1"/>
  <c r="A351" i="62"/>
  <c r="M351" i="62" s="1"/>
  <c r="A356" i="61"/>
  <c r="M356" i="61" s="1"/>
  <c r="A340" i="59"/>
  <c r="M340" i="59" s="1"/>
  <c r="A354" i="60"/>
  <c r="M354" i="60" s="1"/>
  <c r="A331" i="62"/>
  <c r="M331" i="62" s="1"/>
  <c r="A330" i="62"/>
  <c r="M330" i="62" s="1"/>
  <c r="A329" i="61"/>
  <c r="M329" i="61" s="1"/>
  <c r="A337" i="62"/>
  <c r="M337" i="62" s="1"/>
  <c r="A335" i="60"/>
  <c r="M335" i="60" s="1"/>
  <c r="A342" i="61"/>
  <c r="M342" i="61" s="1"/>
  <c r="A334" i="62"/>
  <c r="M334" i="62" s="1"/>
  <c r="A343" i="59"/>
  <c r="M343" i="59" s="1"/>
  <c r="A329" i="59"/>
  <c r="M329" i="59" s="1"/>
  <c r="A332" i="59"/>
  <c r="M332" i="59" s="1"/>
  <c r="A342" i="59"/>
  <c r="M342" i="59" s="1"/>
  <c r="A341" i="59"/>
  <c r="M341" i="59" s="1"/>
  <c r="A344" i="59"/>
  <c r="M344" i="59" s="1"/>
  <c r="A341" i="62"/>
  <c r="M341" i="62" s="1"/>
  <c r="A348" i="62"/>
  <c r="M348" i="62" s="1"/>
  <c r="A347" i="61"/>
  <c r="M347" i="61" s="1"/>
  <c r="A346" i="60"/>
  <c r="M346" i="60" s="1"/>
  <c r="A350" i="60"/>
  <c r="M350" i="60" s="1"/>
  <c r="A355" i="62"/>
  <c r="M355" i="62" s="1"/>
  <c r="A354" i="61"/>
  <c r="M354" i="61" s="1"/>
  <c r="A353" i="60"/>
  <c r="M353" i="60" s="1"/>
  <c r="A351" i="61"/>
  <c r="M351" i="61" s="1"/>
  <c r="A354" i="62"/>
  <c r="M354" i="62" s="1"/>
  <c r="A353" i="61"/>
  <c r="M353" i="61" s="1"/>
  <c r="A352" i="60"/>
  <c r="M352" i="60" s="1"/>
  <c r="A344" i="62"/>
  <c r="M344" i="62" s="1"/>
  <c r="A332" i="61"/>
  <c r="M332" i="61" s="1"/>
  <c r="A329" i="62"/>
  <c r="M329" i="62" s="1"/>
  <c r="A328" i="61"/>
  <c r="M328" i="61" s="1"/>
  <c r="A352" i="62"/>
  <c r="M352" i="62" s="1"/>
  <c r="A327" i="60"/>
  <c r="M327" i="60" s="1"/>
  <c r="A343" i="62"/>
  <c r="M343" i="62" s="1"/>
  <c r="A334" i="61"/>
  <c r="M334" i="61" s="1"/>
  <c r="A333" i="60"/>
  <c r="M333" i="60" s="1"/>
  <c r="A327" i="62"/>
  <c r="M327" i="62" s="1"/>
  <c r="A331" i="60"/>
  <c r="M331" i="60" s="1"/>
  <c r="A331" i="59"/>
  <c r="M331" i="59" s="1"/>
  <c r="A330" i="59"/>
  <c r="M330" i="59" s="1"/>
  <c r="A356" i="62"/>
  <c r="M356" i="62" s="1"/>
  <c r="A328" i="62"/>
  <c r="M328" i="62"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3" i="62"/>
  <c r="M333" i="62" s="1"/>
  <c r="A340" i="62"/>
  <c r="M340" i="62" s="1"/>
  <c r="A339" i="61"/>
  <c r="M339" i="61" s="1"/>
  <c r="A338" i="60"/>
  <c r="M338" i="60" s="1"/>
  <c r="A341" i="61"/>
  <c r="M341" i="61" s="1"/>
  <c r="A347" i="62"/>
  <c r="M347" i="62" s="1"/>
  <c r="A346" i="61"/>
  <c r="M346" i="61" s="1"/>
  <c r="A345" i="60"/>
  <c r="M345" i="60" s="1"/>
  <c r="A334" i="60"/>
  <c r="M334" i="60" s="1"/>
  <c r="A346" i="62"/>
  <c r="M346" i="62" s="1"/>
  <c r="A345" i="61"/>
  <c r="M345" i="61" s="1"/>
  <c r="A344" i="60"/>
  <c r="M344" i="60" s="1"/>
  <c r="A343" i="61"/>
  <c r="M343" i="61" s="1"/>
  <c r="A353" i="62"/>
  <c r="M353" i="62" s="1"/>
  <c r="A352" i="61"/>
  <c r="M352" i="61" s="1"/>
  <c r="A351" i="60"/>
  <c r="M351" i="60" s="1"/>
  <c r="A336" i="62"/>
  <c r="M336" i="62" s="1"/>
  <c r="A332" i="60"/>
  <c r="M332" i="60" s="1"/>
  <c r="A335" i="62"/>
  <c r="M335" i="62" s="1"/>
  <c r="A327" i="61"/>
  <c r="M327" i="61" s="1"/>
  <c r="A350" i="62"/>
  <c r="M350" i="62" s="1"/>
  <c r="A349" i="61"/>
  <c r="M349" i="61" s="1"/>
  <c r="A349" i="62"/>
  <c r="M349" i="62" s="1"/>
  <c r="A355" i="61"/>
  <c r="M355" i="61" s="1"/>
  <c r="A350" i="59"/>
  <c r="M350" i="59" s="1"/>
  <c r="A335" i="59"/>
  <c r="M335" i="59" s="1"/>
  <c r="A349" i="59"/>
  <c r="M349" i="59" s="1"/>
  <c r="A334" i="59"/>
  <c r="M334" i="59" s="1"/>
  <c r="A352" i="59"/>
  <c r="M352" i="59" s="1"/>
  <c r="A328" i="59"/>
  <c r="M328" i="59" s="1"/>
  <c r="A347" i="60"/>
  <c r="M347" i="60" s="1"/>
  <c r="A332" i="62"/>
  <c r="M332" i="62" s="1"/>
  <c r="A331" i="61"/>
  <c r="M331" i="61" s="1"/>
  <c r="A330" i="60"/>
  <c r="M330" i="60" s="1"/>
  <c r="A348" i="60"/>
  <c r="M348" i="60" s="1"/>
  <c r="A339" i="62"/>
  <c r="M339" i="62" s="1"/>
  <c r="A338" i="61"/>
  <c r="M338" i="61" s="1"/>
  <c r="A337" i="60"/>
  <c r="M337" i="60" s="1"/>
  <c r="A356" i="60"/>
  <c r="M356" i="60" s="1"/>
  <c r="A338" i="62"/>
  <c r="M338" i="62" s="1"/>
  <c r="A337" i="61"/>
  <c r="M337" i="61" s="1"/>
  <c r="A336" i="60"/>
  <c r="M336" i="60" s="1"/>
  <c r="A342" i="60"/>
  <c r="M342" i="60" s="1"/>
  <c r="A345" i="62"/>
  <c r="M345" i="62" s="1"/>
  <c r="A344" i="61"/>
  <c r="M344" i="61" s="1"/>
  <c r="A343" i="60"/>
  <c r="M343" i="60" s="1"/>
  <c r="A335" i="61"/>
  <c r="M335" i="61" s="1"/>
  <c r="A339" i="60"/>
  <c r="M339" i="60" s="1"/>
  <c r="A350" i="61"/>
  <c r="M350" i="61" s="1"/>
  <c r="A349" i="60"/>
  <c r="M349" i="60" s="1"/>
  <c r="A342" i="62"/>
  <c r="M342" i="62"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G53" i="51" s="1"/>
  <c r="S52" i="51"/>
  <c r="R52" i="51"/>
  <c r="D52" i="51"/>
  <c r="G52" i="51" s="1"/>
  <c r="S51" i="51"/>
  <c r="R51" i="51"/>
  <c r="U51" i="51" s="1"/>
  <c r="D51" i="51"/>
  <c r="G51" i="51" s="1"/>
  <c r="S50" i="51"/>
  <c r="R50" i="51"/>
  <c r="D50" i="51"/>
  <c r="G50" i="51" s="1"/>
  <c r="S49" i="51"/>
  <c r="R49" i="51"/>
  <c r="D49" i="51"/>
  <c r="G49" i="51" s="1"/>
  <c r="S48" i="51"/>
  <c r="R48" i="51"/>
  <c r="D48" i="51"/>
  <c r="G48" i="51" s="1"/>
  <c r="S47" i="51"/>
  <c r="R47" i="51"/>
  <c r="U47" i="51" s="1"/>
  <c r="D47" i="51"/>
  <c r="G47" i="51" s="1"/>
  <c r="S46" i="51"/>
  <c r="R46" i="51"/>
  <c r="D46" i="51"/>
  <c r="S45" i="51"/>
  <c r="R45" i="51"/>
  <c r="U45" i="51" s="1"/>
  <c r="D45" i="51"/>
  <c r="G45" i="51" s="1"/>
  <c r="S44" i="51"/>
  <c r="R44" i="51"/>
  <c r="D44" i="51"/>
  <c r="C44" i="51"/>
  <c r="S43" i="51"/>
  <c r="R43" i="51"/>
  <c r="D43" i="51"/>
  <c r="G43" i="51" s="1"/>
  <c r="S42" i="51"/>
  <c r="R42" i="51"/>
  <c r="D42" i="51"/>
  <c r="G42" i="51" s="1"/>
  <c r="S41" i="51"/>
  <c r="R41" i="51"/>
  <c r="D41" i="51"/>
  <c r="S40" i="51"/>
  <c r="R40" i="51"/>
  <c r="D40" i="51"/>
  <c r="G40" i="51" s="1"/>
  <c r="S39" i="51"/>
  <c r="R39" i="51"/>
  <c r="D39" i="51"/>
  <c r="G39" i="51" s="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E5" i="49"/>
  <c r="G3" i="49"/>
  <c r="C3" i="49"/>
  <c r="E5" i="53"/>
  <c r="U42" i="51" l="1"/>
  <c r="R14" i="51"/>
  <c r="U14" i="51" s="1"/>
  <c r="S14" i="51"/>
  <c r="V14" i="51" s="1"/>
  <c r="S15" i="51"/>
  <c r="V15" i="51" s="1"/>
  <c r="R15" i="51"/>
  <c r="U15" i="51" s="1"/>
  <c r="S16" i="51"/>
  <c r="V16" i="51" s="1"/>
  <c r="W16" i="51" s="1"/>
  <c r="F63" i="51"/>
  <c r="J63" i="51"/>
  <c r="N63" i="51"/>
  <c r="G63" i="51"/>
  <c r="K63" i="51"/>
  <c r="O63" i="51"/>
  <c r="H63" i="51"/>
  <c r="P63" i="51"/>
  <c r="I63" i="51"/>
  <c r="Q63" i="51"/>
  <c r="F67" i="51"/>
  <c r="G67" i="51"/>
  <c r="H67" i="51"/>
  <c r="L67" i="51"/>
  <c r="P67" i="51"/>
  <c r="I67" i="51"/>
  <c r="M67" i="51"/>
  <c r="Q67" i="51"/>
  <c r="J67" i="51"/>
  <c r="N67" i="51"/>
  <c r="K67" i="51"/>
  <c r="O67" i="51"/>
  <c r="H80" i="51"/>
  <c r="L80" i="51"/>
  <c r="P80" i="51"/>
  <c r="I80" i="51"/>
  <c r="M80" i="51"/>
  <c r="Q80" i="51"/>
  <c r="F80" i="51"/>
  <c r="J80" i="51"/>
  <c r="N80" i="51"/>
  <c r="G80" i="51"/>
  <c r="K80" i="51"/>
  <c r="O80" i="51"/>
  <c r="H97" i="51"/>
  <c r="L97" i="51"/>
  <c r="P97" i="51"/>
  <c r="I97" i="51"/>
  <c r="M97" i="51"/>
  <c r="Q97" i="51"/>
  <c r="G97" i="51"/>
  <c r="O97" i="51"/>
  <c r="J97" i="51"/>
  <c r="K97" i="51"/>
  <c r="F97" i="51"/>
  <c r="N97" i="51"/>
  <c r="H127" i="51"/>
  <c r="L127" i="51"/>
  <c r="P127" i="51"/>
  <c r="I127" i="51"/>
  <c r="M127" i="51"/>
  <c r="Q127" i="51"/>
  <c r="F127" i="51"/>
  <c r="J127" i="51"/>
  <c r="N127" i="51"/>
  <c r="O127" i="51"/>
  <c r="G127" i="51"/>
  <c r="K127" i="51"/>
  <c r="H135" i="51"/>
  <c r="L135" i="51"/>
  <c r="P135" i="51"/>
  <c r="I135" i="51"/>
  <c r="M135" i="51"/>
  <c r="Q135" i="51"/>
  <c r="F135" i="51"/>
  <c r="J135" i="51"/>
  <c r="N135" i="51"/>
  <c r="O135" i="51"/>
  <c r="G135" i="51"/>
  <c r="K135" i="51"/>
  <c r="H140" i="51"/>
  <c r="L140" i="51"/>
  <c r="P140" i="51"/>
  <c r="I140" i="51"/>
  <c r="M140" i="51"/>
  <c r="Q140" i="51"/>
  <c r="F140" i="51"/>
  <c r="J140" i="51"/>
  <c r="N140" i="51"/>
  <c r="G140" i="51"/>
  <c r="K140" i="51"/>
  <c r="O140" i="51"/>
  <c r="G153" i="51"/>
  <c r="K153" i="51"/>
  <c r="O153" i="51"/>
  <c r="H153" i="51"/>
  <c r="L153" i="51"/>
  <c r="P153" i="51"/>
  <c r="I153" i="51"/>
  <c r="M153" i="51"/>
  <c r="Q153" i="51"/>
  <c r="N153" i="51"/>
  <c r="F153" i="51"/>
  <c r="J153" i="51"/>
  <c r="G170" i="51"/>
  <c r="K170" i="51"/>
  <c r="O170" i="51"/>
  <c r="J170" i="51"/>
  <c r="P170" i="51"/>
  <c r="F170" i="51"/>
  <c r="L170" i="51"/>
  <c r="Q170" i="51"/>
  <c r="H170" i="51"/>
  <c r="M170" i="51"/>
  <c r="I170" i="51"/>
  <c r="N170" i="51"/>
  <c r="G174" i="51"/>
  <c r="K174" i="51"/>
  <c r="O174" i="51"/>
  <c r="J174" i="51"/>
  <c r="P174" i="51"/>
  <c r="F174" i="51"/>
  <c r="L174" i="51"/>
  <c r="Q174" i="51"/>
  <c r="H174" i="51"/>
  <c r="M174" i="51"/>
  <c r="N174" i="51"/>
  <c r="I174" i="51"/>
  <c r="M32" i="51"/>
  <c r="Q32" i="51"/>
  <c r="J32" i="51"/>
  <c r="N32" i="51"/>
  <c r="K32" i="51"/>
  <c r="O32" i="51"/>
  <c r="L32" i="51"/>
  <c r="P32" i="51"/>
  <c r="J36" i="51"/>
  <c r="N36" i="51"/>
  <c r="K36" i="51"/>
  <c r="O36" i="51"/>
  <c r="I36" i="51"/>
  <c r="Q36" i="51"/>
  <c r="L36" i="51"/>
  <c r="P36" i="51"/>
  <c r="M36" i="51"/>
  <c r="H36" i="51"/>
  <c r="F40" i="51"/>
  <c r="J40" i="51"/>
  <c r="N40" i="51"/>
  <c r="K40" i="51"/>
  <c r="O40" i="51"/>
  <c r="H40" i="51"/>
  <c r="P40" i="51"/>
  <c r="I40" i="51"/>
  <c r="Q40" i="51"/>
  <c r="L40" i="51"/>
  <c r="M40" i="51"/>
  <c r="F45" i="51"/>
  <c r="J45" i="51"/>
  <c r="N45" i="51"/>
  <c r="K45" i="51"/>
  <c r="O45" i="51"/>
  <c r="L45" i="51"/>
  <c r="M45" i="51"/>
  <c r="P45" i="51"/>
  <c r="Q45" i="51"/>
  <c r="F49" i="51"/>
  <c r="J49" i="51"/>
  <c r="N49" i="51"/>
  <c r="K49" i="51"/>
  <c r="O49" i="51"/>
  <c r="L49" i="51"/>
  <c r="M49" i="51"/>
  <c r="H49" i="51"/>
  <c r="P49" i="51"/>
  <c r="I49" i="51"/>
  <c r="Q49" i="51"/>
  <c r="F53" i="51"/>
  <c r="J53" i="51"/>
  <c r="N53" i="51"/>
  <c r="K53" i="51"/>
  <c r="O53" i="51"/>
  <c r="L53" i="51"/>
  <c r="M53" i="51"/>
  <c r="H53" i="51"/>
  <c r="P53" i="51"/>
  <c r="I53" i="51"/>
  <c r="Q53" i="51"/>
  <c r="F58" i="51"/>
  <c r="N58" i="51"/>
  <c r="G58" i="51"/>
  <c r="O58" i="51"/>
  <c r="H58" i="51"/>
  <c r="P58" i="51"/>
  <c r="I58" i="51"/>
  <c r="Q58" i="51"/>
  <c r="F62" i="51"/>
  <c r="N62" i="51"/>
  <c r="G62" i="51"/>
  <c r="O62" i="51"/>
  <c r="H62" i="51"/>
  <c r="P62" i="51"/>
  <c r="I62" i="51"/>
  <c r="Q62" i="51"/>
  <c r="F66" i="51"/>
  <c r="J66" i="51"/>
  <c r="N66" i="51"/>
  <c r="G66" i="51"/>
  <c r="K66" i="51"/>
  <c r="O66" i="51"/>
  <c r="L66" i="51"/>
  <c r="M66" i="51"/>
  <c r="H66" i="51"/>
  <c r="P66" i="51"/>
  <c r="I66" i="51"/>
  <c r="Q66" i="51"/>
  <c r="H70" i="51"/>
  <c r="L70" i="51"/>
  <c r="P70" i="51"/>
  <c r="I70" i="51"/>
  <c r="M70" i="51"/>
  <c r="Q70" i="51"/>
  <c r="F70" i="51"/>
  <c r="J70" i="51"/>
  <c r="N70" i="51"/>
  <c r="O70" i="51"/>
  <c r="G70" i="51"/>
  <c r="K70" i="51"/>
  <c r="H74" i="51"/>
  <c r="L74" i="51"/>
  <c r="P74" i="51"/>
  <c r="I74" i="51"/>
  <c r="M74" i="51"/>
  <c r="Q74" i="51"/>
  <c r="F74" i="51"/>
  <c r="J74" i="51"/>
  <c r="N74" i="51"/>
  <c r="O74" i="51"/>
  <c r="G74" i="51"/>
  <c r="K74" i="51"/>
  <c r="P75" i="51"/>
  <c r="Q75" i="51"/>
  <c r="F75" i="51"/>
  <c r="N75" i="51"/>
  <c r="G75" i="51"/>
  <c r="O75" i="51"/>
  <c r="H79" i="51"/>
  <c r="L79" i="51"/>
  <c r="P79" i="51"/>
  <c r="I79" i="51"/>
  <c r="M79" i="51"/>
  <c r="Q79" i="51"/>
  <c r="F79" i="51"/>
  <c r="J79" i="51"/>
  <c r="N79" i="51"/>
  <c r="G79" i="51"/>
  <c r="K79" i="51"/>
  <c r="O79" i="51"/>
  <c r="H83" i="51"/>
  <c r="L83" i="51"/>
  <c r="P83" i="51"/>
  <c r="I83" i="51"/>
  <c r="M83" i="51"/>
  <c r="Q83" i="51"/>
  <c r="K83" i="51"/>
  <c r="F83" i="51"/>
  <c r="N83" i="51"/>
  <c r="G83" i="51"/>
  <c r="O83" i="51"/>
  <c r="J83" i="51"/>
  <c r="H88" i="51"/>
  <c r="L88" i="51"/>
  <c r="I88" i="51"/>
  <c r="M88" i="51"/>
  <c r="K88" i="51"/>
  <c r="F88" i="51"/>
  <c r="G88" i="51"/>
  <c r="J88" i="51"/>
  <c r="H92" i="51"/>
  <c r="L92" i="51"/>
  <c r="I92" i="51"/>
  <c r="M92" i="51"/>
  <c r="K92" i="51"/>
  <c r="F92" i="51"/>
  <c r="G92" i="51"/>
  <c r="J92" i="51"/>
  <c r="H96" i="51"/>
  <c r="L96" i="51"/>
  <c r="P96" i="51"/>
  <c r="I96" i="51"/>
  <c r="M96" i="51"/>
  <c r="Q96" i="51"/>
  <c r="K96" i="51"/>
  <c r="F96" i="51"/>
  <c r="N96" i="51"/>
  <c r="G96" i="51"/>
  <c r="O96" i="51"/>
  <c r="J96" i="51"/>
  <c r="H100" i="51"/>
  <c r="L100" i="51"/>
  <c r="P100" i="51"/>
  <c r="I100" i="51"/>
  <c r="M100" i="51"/>
  <c r="Q100" i="51"/>
  <c r="K100" i="51"/>
  <c r="F100" i="51"/>
  <c r="N100" i="51"/>
  <c r="G100" i="51"/>
  <c r="O100" i="51"/>
  <c r="J100" i="51"/>
  <c r="H104" i="51"/>
  <c r="L104" i="51"/>
  <c r="P104" i="51"/>
  <c r="I104" i="51"/>
  <c r="M104" i="51"/>
  <c r="Q104" i="51"/>
  <c r="K104" i="51"/>
  <c r="F104" i="51"/>
  <c r="N104" i="51"/>
  <c r="G104" i="51"/>
  <c r="O104" i="51"/>
  <c r="J104" i="51"/>
  <c r="H109" i="51"/>
  <c r="I109" i="51"/>
  <c r="M109" i="51"/>
  <c r="G109" i="51"/>
  <c r="N109" i="51"/>
  <c r="J109" i="51"/>
  <c r="O109" i="51"/>
  <c r="K109" i="51"/>
  <c r="F109" i="51"/>
  <c r="L109" i="51"/>
  <c r="H113" i="51"/>
  <c r="L113" i="51"/>
  <c r="P113" i="51"/>
  <c r="I113" i="51"/>
  <c r="M113" i="51"/>
  <c r="Q113" i="51"/>
  <c r="F113" i="51"/>
  <c r="J113" i="51"/>
  <c r="N113" i="51"/>
  <c r="K113" i="51"/>
  <c r="O113" i="51"/>
  <c r="G113" i="51"/>
  <c r="H118" i="51"/>
  <c r="L118" i="51"/>
  <c r="P118" i="51"/>
  <c r="I118" i="51"/>
  <c r="M118" i="51"/>
  <c r="Q118" i="51"/>
  <c r="F118" i="51"/>
  <c r="J118" i="51"/>
  <c r="N118" i="51"/>
  <c r="K118" i="51"/>
  <c r="O118" i="51"/>
  <c r="G118" i="51"/>
  <c r="H122" i="51"/>
  <c r="L122" i="51"/>
  <c r="P122" i="51"/>
  <c r="I122" i="51"/>
  <c r="M122" i="51"/>
  <c r="Q122" i="51"/>
  <c r="F122" i="51"/>
  <c r="J122" i="51"/>
  <c r="N122" i="51"/>
  <c r="K122" i="51"/>
  <c r="O122" i="51"/>
  <c r="G122" i="51"/>
  <c r="H126" i="51"/>
  <c r="L126" i="51"/>
  <c r="P126" i="51"/>
  <c r="I126" i="51"/>
  <c r="M126" i="51"/>
  <c r="Q126" i="51"/>
  <c r="F126" i="51"/>
  <c r="J126" i="51"/>
  <c r="N126" i="51"/>
  <c r="K126" i="51"/>
  <c r="O126" i="51"/>
  <c r="G126" i="51"/>
  <c r="H130" i="51"/>
  <c r="L130" i="51"/>
  <c r="P130" i="51"/>
  <c r="I130" i="51"/>
  <c r="M130" i="51"/>
  <c r="Q130" i="51"/>
  <c r="F130" i="51"/>
  <c r="J130" i="51"/>
  <c r="N130" i="51"/>
  <c r="K130" i="51"/>
  <c r="O130" i="51"/>
  <c r="G130" i="51"/>
  <c r="H134" i="51"/>
  <c r="L134" i="51"/>
  <c r="P134" i="51"/>
  <c r="I134" i="51"/>
  <c r="M134" i="51"/>
  <c r="Q134" i="51"/>
  <c r="F134" i="51"/>
  <c r="J134" i="51"/>
  <c r="N134" i="51"/>
  <c r="K134" i="51"/>
  <c r="O134" i="51"/>
  <c r="G134" i="51"/>
  <c r="H139" i="51"/>
  <c r="L139" i="51"/>
  <c r="P139" i="51"/>
  <c r="I139" i="51"/>
  <c r="M139" i="51"/>
  <c r="Q139" i="51"/>
  <c r="F139" i="51"/>
  <c r="J139" i="51"/>
  <c r="N139" i="51"/>
  <c r="O139" i="51"/>
  <c r="G139" i="51"/>
  <c r="K139" i="51"/>
  <c r="H143" i="51"/>
  <c r="L143" i="51"/>
  <c r="P143" i="51"/>
  <c r="I143" i="51"/>
  <c r="M143" i="51"/>
  <c r="Q143" i="51"/>
  <c r="F143" i="51"/>
  <c r="J143" i="51"/>
  <c r="N143" i="51"/>
  <c r="O143" i="51"/>
  <c r="G143" i="51"/>
  <c r="K143" i="51"/>
  <c r="G148" i="51"/>
  <c r="K148" i="51"/>
  <c r="O148" i="51"/>
  <c r="H148" i="51"/>
  <c r="L148" i="51"/>
  <c r="P148" i="51"/>
  <c r="I148" i="51"/>
  <c r="M148" i="51"/>
  <c r="Q148" i="51"/>
  <c r="J148" i="51"/>
  <c r="N148" i="51"/>
  <c r="F148" i="51"/>
  <c r="G152" i="51"/>
  <c r="K152" i="51"/>
  <c r="O152" i="51"/>
  <c r="H152" i="51"/>
  <c r="L152" i="51"/>
  <c r="P152" i="51"/>
  <c r="I152" i="51"/>
  <c r="M152" i="51"/>
  <c r="Q152" i="51"/>
  <c r="J152" i="51"/>
  <c r="N152" i="51"/>
  <c r="F152" i="51"/>
  <c r="G156" i="51"/>
  <c r="K156" i="51"/>
  <c r="O156" i="51"/>
  <c r="H156" i="51"/>
  <c r="L156" i="51"/>
  <c r="P156" i="51"/>
  <c r="I156" i="51"/>
  <c r="M156" i="51"/>
  <c r="Q156" i="51"/>
  <c r="J156" i="51"/>
  <c r="N156" i="51"/>
  <c r="F156" i="51"/>
  <c r="G160" i="51"/>
  <c r="K160" i="51"/>
  <c r="O160" i="51"/>
  <c r="H160" i="51"/>
  <c r="F160" i="51"/>
  <c r="M160" i="51"/>
  <c r="I160" i="51"/>
  <c r="N160" i="51"/>
  <c r="J160" i="51"/>
  <c r="P160" i="51"/>
  <c r="L160" i="51"/>
  <c r="Q160" i="51"/>
  <c r="G164" i="51"/>
  <c r="K164" i="51"/>
  <c r="O164" i="51"/>
  <c r="H164" i="51"/>
  <c r="M164" i="51"/>
  <c r="I164" i="51"/>
  <c r="N164" i="51"/>
  <c r="J164" i="51"/>
  <c r="P164" i="51"/>
  <c r="F164" i="51"/>
  <c r="L164" i="51"/>
  <c r="Q164" i="51"/>
  <c r="G169" i="51"/>
  <c r="K169" i="51"/>
  <c r="O169" i="51"/>
  <c r="F169" i="51"/>
  <c r="L169" i="51"/>
  <c r="Q169" i="51"/>
  <c r="H169" i="51"/>
  <c r="M169" i="51"/>
  <c r="I169" i="51"/>
  <c r="N169" i="51"/>
  <c r="J169" i="51"/>
  <c r="P169" i="51"/>
  <c r="G173" i="51"/>
  <c r="K173" i="51"/>
  <c r="O173" i="51"/>
  <c r="F173" i="51"/>
  <c r="L173" i="51"/>
  <c r="Q173" i="51"/>
  <c r="H173" i="51"/>
  <c r="M173" i="51"/>
  <c r="I173" i="51"/>
  <c r="N173" i="51"/>
  <c r="J173" i="51"/>
  <c r="P173" i="51"/>
  <c r="G177" i="51"/>
  <c r="K177" i="51"/>
  <c r="O177" i="51"/>
  <c r="F177" i="51"/>
  <c r="L177" i="51"/>
  <c r="Q177" i="51"/>
  <c r="H177" i="51"/>
  <c r="M177" i="51"/>
  <c r="I177" i="51"/>
  <c r="N177" i="51"/>
  <c r="P177" i="51"/>
  <c r="J177" i="51"/>
  <c r="M33" i="51"/>
  <c r="Q33" i="51"/>
  <c r="J33" i="51"/>
  <c r="N33" i="51"/>
  <c r="K33" i="51"/>
  <c r="O33" i="51"/>
  <c r="L33" i="51"/>
  <c r="P33" i="51"/>
  <c r="J37" i="51"/>
  <c r="N37" i="51"/>
  <c r="K37" i="51"/>
  <c r="O37" i="51"/>
  <c r="M37" i="51"/>
  <c r="H37" i="51"/>
  <c r="P37" i="51"/>
  <c r="I37" i="51"/>
  <c r="Q37" i="51"/>
  <c r="L37" i="51"/>
  <c r="F55" i="51"/>
  <c r="N55" i="51"/>
  <c r="G55" i="51"/>
  <c r="O55" i="51"/>
  <c r="H55" i="51"/>
  <c r="P55" i="51"/>
  <c r="I55" i="51"/>
  <c r="Q55" i="51"/>
  <c r="F59" i="51"/>
  <c r="N59" i="51"/>
  <c r="G59" i="51"/>
  <c r="O59" i="51"/>
  <c r="H59" i="51"/>
  <c r="P59" i="51"/>
  <c r="I59" i="51"/>
  <c r="Q59" i="51"/>
  <c r="H76" i="51"/>
  <c r="P76" i="51"/>
  <c r="I76" i="51"/>
  <c r="Q76" i="51"/>
  <c r="F76" i="51"/>
  <c r="N76" i="51"/>
  <c r="G76" i="51"/>
  <c r="O76" i="51"/>
  <c r="H84" i="51"/>
  <c r="L84" i="51"/>
  <c r="P84" i="51"/>
  <c r="I84" i="51"/>
  <c r="M84" i="51"/>
  <c r="Q84" i="51"/>
  <c r="G84" i="51"/>
  <c r="O84" i="51"/>
  <c r="J84" i="51"/>
  <c r="K84" i="51"/>
  <c r="F84" i="51"/>
  <c r="N84" i="51"/>
  <c r="H89" i="51"/>
  <c r="L89" i="51"/>
  <c r="I89" i="51"/>
  <c r="M89" i="51"/>
  <c r="G89" i="51"/>
  <c r="J89" i="51"/>
  <c r="K89" i="51"/>
  <c r="F89" i="51"/>
  <c r="H101" i="51"/>
  <c r="L101" i="51"/>
  <c r="P101" i="51"/>
  <c r="I101" i="51"/>
  <c r="M101" i="51"/>
  <c r="Q101" i="51"/>
  <c r="G101" i="51"/>
  <c r="O101" i="51"/>
  <c r="J101" i="51"/>
  <c r="K101" i="51"/>
  <c r="F101" i="51"/>
  <c r="N101" i="51"/>
  <c r="H105" i="51"/>
  <c r="L105" i="51"/>
  <c r="P105" i="51"/>
  <c r="I105" i="51"/>
  <c r="M105" i="51"/>
  <c r="Q105" i="51"/>
  <c r="G105" i="51"/>
  <c r="O105" i="51"/>
  <c r="J105" i="51"/>
  <c r="K105" i="51"/>
  <c r="F105" i="51"/>
  <c r="N105" i="51"/>
  <c r="G161" i="51"/>
  <c r="K161" i="51"/>
  <c r="O161" i="51"/>
  <c r="F161" i="51"/>
  <c r="L161" i="51"/>
  <c r="Q161" i="51"/>
  <c r="H161" i="51"/>
  <c r="M161" i="51"/>
  <c r="I161" i="51"/>
  <c r="N161" i="51"/>
  <c r="P161" i="51"/>
  <c r="J161" i="51"/>
  <c r="M31" i="51"/>
  <c r="Q31" i="51"/>
  <c r="J31" i="51"/>
  <c r="N31" i="51"/>
  <c r="K31" i="51"/>
  <c r="O31" i="51"/>
  <c r="P31" i="51"/>
  <c r="L31" i="51"/>
  <c r="J35" i="51"/>
  <c r="N35" i="51"/>
  <c r="K35" i="51"/>
  <c r="O35" i="51"/>
  <c r="M35" i="51"/>
  <c r="P35" i="51"/>
  <c r="L35" i="51"/>
  <c r="Q35" i="51"/>
  <c r="F39" i="51"/>
  <c r="J39" i="51"/>
  <c r="N39" i="51"/>
  <c r="K39" i="51"/>
  <c r="O39" i="51"/>
  <c r="L39" i="51"/>
  <c r="M39" i="51"/>
  <c r="H39" i="51"/>
  <c r="P39" i="51"/>
  <c r="I39" i="51"/>
  <c r="Q39" i="51"/>
  <c r="F43" i="51"/>
  <c r="J43" i="51"/>
  <c r="N43" i="51"/>
  <c r="K43" i="51"/>
  <c r="O43" i="51"/>
  <c r="L43" i="51"/>
  <c r="M43" i="51"/>
  <c r="H43" i="51"/>
  <c r="P43" i="51"/>
  <c r="Q43" i="51"/>
  <c r="I43" i="51"/>
  <c r="J44" i="51"/>
  <c r="N44" i="51"/>
  <c r="K44" i="51"/>
  <c r="O44" i="51"/>
  <c r="P44" i="51"/>
  <c r="Q44" i="51"/>
  <c r="L44" i="51"/>
  <c r="M44" i="51"/>
  <c r="F48" i="51"/>
  <c r="J48" i="51"/>
  <c r="N48" i="51"/>
  <c r="K48" i="51"/>
  <c r="O48" i="51"/>
  <c r="H48" i="51"/>
  <c r="P48" i="51"/>
  <c r="I48" i="51"/>
  <c r="Q48" i="51"/>
  <c r="L48" i="51"/>
  <c r="M48" i="51"/>
  <c r="F52" i="51"/>
  <c r="J52" i="51"/>
  <c r="N52" i="51"/>
  <c r="K52" i="51"/>
  <c r="O52" i="51"/>
  <c r="H52" i="51"/>
  <c r="P52" i="51"/>
  <c r="I52" i="51"/>
  <c r="Q52" i="51"/>
  <c r="L52" i="51"/>
  <c r="M52" i="51"/>
  <c r="F57" i="51"/>
  <c r="N57" i="51"/>
  <c r="G57" i="51"/>
  <c r="O57" i="51"/>
  <c r="H57" i="51"/>
  <c r="P57" i="51"/>
  <c r="I57" i="51"/>
  <c r="Q57" i="51"/>
  <c r="F61" i="51"/>
  <c r="N61" i="51"/>
  <c r="G61" i="51"/>
  <c r="O61" i="51"/>
  <c r="H61" i="51"/>
  <c r="P61" i="51"/>
  <c r="I61" i="51"/>
  <c r="Q61" i="51"/>
  <c r="F65" i="51"/>
  <c r="J65" i="51"/>
  <c r="N65" i="51"/>
  <c r="G65" i="51"/>
  <c r="K65" i="51"/>
  <c r="O65" i="51"/>
  <c r="H65" i="51"/>
  <c r="P65" i="51"/>
  <c r="I65" i="51"/>
  <c r="Q65" i="51"/>
  <c r="L65" i="51"/>
  <c r="M65" i="51"/>
  <c r="H69" i="51"/>
  <c r="L69" i="51"/>
  <c r="P69" i="51"/>
  <c r="I69" i="51"/>
  <c r="M69" i="51"/>
  <c r="Q69" i="51"/>
  <c r="F69" i="51"/>
  <c r="J69" i="51"/>
  <c r="N69" i="51"/>
  <c r="K69" i="51"/>
  <c r="O69" i="51"/>
  <c r="G69" i="51"/>
  <c r="H73" i="51"/>
  <c r="L73" i="51"/>
  <c r="P73" i="51"/>
  <c r="I73" i="51"/>
  <c r="M73" i="51"/>
  <c r="Q73" i="51"/>
  <c r="F73" i="51"/>
  <c r="J73" i="51"/>
  <c r="N73" i="51"/>
  <c r="K73" i="51"/>
  <c r="O73" i="51"/>
  <c r="G73" i="51"/>
  <c r="H78" i="51"/>
  <c r="P78" i="51"/>
  <c r="I78" i="51"/>
  <c r="Q78" i="51"/>
  <c r="F78" i="51"/>
  <c r="J78" i="51"/>
  <c r="N78" i="51"/>
  <c r="O78" i="51"/>
  <c r="G78" i="51"/>
  <c r="K78" i="51"/>
  <c r="H82" i="51"/>
  <c r="L82" i="51"/>
  <c r="P82" i="51"/>
  <c r="I82" i="51"/>
  <c r="M82" i="51"/>
  <c r="Q82" i="51"/>
  <c r="G82" i="51"/>
  <c r="O82" i="51"/>
  <c r="J82" i="51"/>
  <c r="K82" i="51"/>
  <c r="F82" i="51"/>
  <c r="N82" i="51"/>
  <c r="H87" i="51"/>
  <c r="L87" i="51"/>
  <c r="I87" i="51"/>
  <c r="M87" i="51"/>
  <c r="G87" i="51"/>
  <c r="J87" i="51"/>
  <c r="K87" i="51"/>
  <c r="F87" i="51"/>
  <c r="H91" i="51"/>
  <c r="L91" i="51"/>
  <c r="I91" i="51"/>
  <c r="M91" i="51"/>
  <c r="G91" i="51"/>
  <c r="J91" i="51"/>
  <c r="K91" i="51"/>
  <c r="F91" i="51"/>
  <c r="H95" i="51"/>
  <c r="L95" i="51"/>
  <c r="I95" i="51"/>
  <c r="M95" i="51"/>
  <c r="G95" i="51"/>
  <c r="O95" i="51"/>
  <c r="J95" i="51"/>
  <c r="K95" i="51"/>
  <c r="N95" i="51"/>
  <c r="F95" i="51"/>
  <c r="H99" i="51"/>
  <c r="L99" i="51"/>
  <c r="P99" i="51"/>
  <c r="I99" i="51"/>
  <c r="M99" i="51"/>
  <c r="Q99" i="51"/>
  <c r="G99" i="51"/>
  <c r="O99" i="51"/>
  <c r="J99" i="51"/>
  <c r="K99" i="51"/>
  <c r="F99" i="51"/>
  <c r="N99" i="51"/>
  <c r="H103" i="51"/>
  <c r="L103" i="51"/>
  <c r="P103" i="51"/>
  <c r="I103" i="51"/>
  <c r="M103" i="51"/>
  <c r="Q103" i="51"/>
  <c r="G103" i="51"/>
  <c r="O103" i="51"/>
  <c r="J103" i="51"/>
  <c r="K103" i="51"/>
  <c r="N103" i="51"/>
  <c r="F103" i="51"/>
  <c r="H108" i="51"/>
  <c r="I108" i="51"/>
  <c r="K108" i="51"/>
  <c r="F108" i="51"/>
  <c r="N108" i="51"/>
  <c r="G108" i="51"/>
  <c r="O108" i="51"/>
  <c r="J108" i="51"/>
  <c r="H112" i="51"/>
  <c r="L112" i="51"/>
  <c r="P112" i="51"/>
  <c r="I112" i="51"/>
  <c r="M112" i="51"/>
  <c r="Q112" i="51"/>
  <c r="F112" i="51"/>
  <c r="J112" i="51"/>
  <c r="N112" i="51"/>
  <c r="G112" i="51"/>
  <c r="K112" i="51"/>
  <c r="O112" i="51"/>
  <c r="H117" i="51"/>
  <c r="L117" i="51"/>
  <c r="P117" i="51"/>
  <c r="I117" i="51"/>
  <c r="M117" i="51"/>
  <c r="Q117" i="51"/>
  <c r="F117" i="51"/>
  <c r="J117" i="51"/>
  <c r="N117" i="51"/>
  <c r="G117" i="51"/>
  <c r="K117" i="51"/>
  <c r="O117" i="51"/>
  <c r="H121" i="51"/>
  <c r="L121" i="51"/>
  <c r="P121" i="51"/>
  <c r="I121" i="51"/>
  <c r="M121" i="51"/>
  <c r="Q121" i="51"/>
  <c r="F121" i="51"/>
  <c r="J121" i="51"/>
  <c r="N121" i="51"/>
  <c r="G121" i="51"/>
  <c r="K121" i="51"/>
  <c r="O121" i="51"/>
  <c r="H125" i="51"/>
  <c r="L125" i="51"/>
  <c r="P125" i="51"/>
  <c r="I125" i="51"/>
  <c r="M125" i="51"/>
  <c r="Q125" i="51"/>
  <c r="F125" i="51"/>
  <c r="J125" i="51"/>
  <c r="N125" i="51"/>
  <c r="G125" i="51"/>
  <c r="K125" i="51"/>
  <c r="O125" i="51"/>
  <c r="H129" i="51"/>
  <c r="L129" i="51"/>
  <c r="P129" i="51"/>
  <c r="I129" i="51"/>
  <c r="M129" i="51"/>
  <c r="Q129" i="51"/>
  <c r="F129" i="51"/>
  <c r="J129" i="51"/>
  <c r="N129" i="51"/>
  <c r="G129" i="51"/>
  <c r="K129" i="51"/>
  <c r="O129" i="51"/>
  <c r="H133" i="51"/>
  <c r="L133" i="51"/>
  <c r="P133" i="51"/>
  <c r="I133" i="51"/>
  <c r="M133" i="51"/>
  <c r="Q133" i="51"/>
  <c r="F133" i="51"/>
  <c r="J133" i="51"/>
  <c r="N133" i="51"/>
  <c r="G133" i="51"/>
  <c r="K133" i="51"/>
  <c r="O133" i="51"/>
  <c r="H138" i="51"/>
  <c r="L138" i="51"/>
  <c r="P138" i="51"/>
  <c r="I138" i="51"/>
  <c r="M138" i="51"/>
  <c r="Q138" i="51"/>
  <c r="F138" i="51"/>
  <c r="J138" i="51"/>
  <c r="N138" i="51"/>
  <c r="K138" i="51"/>
  <c r="O138" i="51"/>
  <c r="G138" i="51"/>
  <c r="H142" i="51"/>
  <c r="L142" i="51"/>
  <c r="P142" i="51"/>
  <c r="I142" i="51"/>
  <c r="M142" i="51"/>
  <c r="Q142" i="51"/>
  <c r="F142" i="51"/>
  <c r="J142" i="51"/>
  <c r="N142" i="51"/>
  <c r="K142" i="51"/>
  <c r="O142" i="51"/>
  <c r="G142" i="51"/>
  <c r="I146" i="51"/>
  <c r="M146" i="51"/>
  <c r="F146" i="51"/>
  <c r="J146" i="51"/>
  <c r="H146" i="51"/>
  <c r="O146" i="51"/>
  <c r="K146" i="51"/>
  <c r="P146" i="51"/>
  <c r="L146" i="51"/>
  <c r="Q146" i="51"/>
  <c r="G146" i="51"/>
  <c r="N146" i="51"/>
  <c r="G151" i="51"/>
  <c r="K151" i="51"/>
  <c r="O151" i="51"/>
  <c r="H151" i="51"/>
  <c r="L151" i="51"/>
  <c r="P151" i="51"/>
  <c r="I151" i="51"/>
  <c r="M151" i="51"/>
  <c r="Q151" i="51"/>
  <c r="F151" i="51"/>
  <c r="J151" i="51"/>
  <c r="N151" i="51"/>
  <c r="G155" i="51"/>
  <c r="K155" i="51"/>
  <c r="O155" i="51"/>
  <c r="H155" i="51"/>
  <c r="L155" i="51"/>
  <c r="P155" i="51"/>
  <c r="I155" i="51"/>
  <c r="M155" i="51"/>
  <c r="Q155" i="51"/>
  <c r="F155" i="51"/>
  <c r="J155" i="51"/>
  <c r="N155" i="51"/>
  <c r="G159" i="51"/>
  <c r="K159" i="51"/>
  <c r="O159" i="51"/>
  <c r="H159" i="51"/>
  <c r="L159" i="51"/>
  <c r="P159" i="51"/>
  <c r="I159" i="51"/>
  <c r="M159" i="51"/>
  <c r="F159" i="51"/>
  <c r="J159" i="51"/>
  <c r="N159" i="51"/>
  <c r="Q159" i="51"/>
  <c r="G163" i="51"/>
  <c r="K163" i="51"/>
  <c r="O163" i="51"/>
  <c r="I163" i="51"/>
  <c r="N163" i="51"/>
  <c r="J163" i="51"/>
  <c r="P163" i="51"/>
  <c r="F163" i="51"/>
  <c r="L163" i="51"/>
  <c r="Q163" i="51"/>
  <c r="H163" i="51"/>
  <c r="M163" i="51"/>
  <c r="G167" i="51"/>
  <c r="K167" i="51"/>
  <c r="O167" i="51"/>
  <c r="I167" i="51"/>
  <c r="N167" i="51"/>
  <c r="J167" i="51"/>
  <c r="P167" i="51"/>
  <c r="F167" i="51"/>
  <c r="L167" i="51"/>
  <c r="Q167" i="51"/>
  <c r="M167" i="51"/>
  <c r="H167" i="51"/>
  <c r="G168" i="51"/>
  <c r="K168" i="51"/>
  <c r="O168" i="51"/>
  <c r="H168" i="51"/>
  <c r="M168" i="51"/>
  <c r="I168" i="51"/>
  <c r="N168" i="51"/>
  <c r="J168" i="51"/>
  <c r="P168" i="51"/>
  <c r="F168" i="51"/>
  <c r="L168" i="51"/>
  <c r="Q168" i="51"/>
  <c r="G172" i="51"/>
  <c r="K172" i="51"/>
  <c r="O172" i="51"/>
  <c r="H172" i="51"/>
  <c r="M172" i="51"/>
  <c r="I172" i="51"/>
  <c r="N172" i="51"/>
  <c r="J172" i="51"/>
  <c r="P172" i="51"/>
  <c r="Q172" i="51"/>
  <c r="L172" i="51"/>
  <c r="F172" i="51"/>
  <c r="G176" i="51"/>
  <c r="K176" i="51"/>
  <c r="O176" i="51"/>
  <c r="H176" i="51"/>
  <c r="M176" i="51"/>
  <c r="I176" i="51"/>
  <c r="N176" i="51"/>
  <c r="J176" i="51"/>
  <c r="P176" i="51"/>
  <c r="L176" i="51"/>
  <c r="F176" i="51"/>
  <c r="Q176" i="51"/>
  <c r="J41" i="51"/>
  <c r="N41" i="51"/>
  <c r="K41" i="51"/>
  <c r="O41" i="51"/>
  <c r="L41" i="51"/>
  <c r="M41" i="51"/>
  <c r="H41" i="51"/>
  <c r="P41" i="51"/>
  <c r="I41" i="51"/>
  <c r="Q41" i="51"/>
  <c r="J46" i="51"/>
  <c r="N46" i="51"/>
  <c r="K46" i="51"/>
  <c r="O46" i="51"/>
  <c r="H46" i="51"/>
  <c r="P46" i="51"/>
  <c r="I46" i="51"/>
  <c r="Q46" i="51"/>
  <c r="L46" i="51"/>
  <c r="M46" i="51"/>
  <c r="F50" i="51"/>
  <c r="J50" i="51"/>
  <c r="N50" i="51"/>
  <c r="K50" i="51"/>
  <c r="O50" i="51"/>
  <c r="H50" i="51"/>
  <c r="P50" i="51"/>
  <c r="I50" i="51"/>
  <c r="Q50" i="51"/>
  <c r="L50" i="51"/>
  <c r="M50" i="51"/>
  <c r="H71" i="51"/>
  <c r="L71" i="51"/>
  <c r="P71" i="51"/>
  <c r="I71" i="51"/>
  <c r="M71" i="51"/>
  <c r="Q71" i="51"/>
  <c r="F71" i="51"/>
  <c r="J71" i="51"/>
  <c r="N71" i="51"/>
  <c r="G71" i="51"/>
  <c r="K71" i="51"/>
  <c r="O71" i="51"/>
  <c r="H93" i="51"/>
  <c r="L93" i="51"/>
  <c r="I93" i="51"/>
  <c r="M93" i="51"/>
  <c r="G93" i="51"/>
  <c r="J93" i="51"/>
  <c r="K93" i="51"/>
  <c r="F93" i="51"/>
  <c r="H106" i="51"/>
  <c r="L106" i="51"/>
  <c r="I106" i="51"/>
  <c r="M106" i="51"/>
  <c r="K106" i="51"/>
  <c r="F106" i="51"/>
  <c r="G106" i="51"/>
  <c r="J106" i="51"/>
  <c r="I110" i="51"/>
  <c r="G110" i="51"/>
  <c r="L110" i="51"/>
  <c r="P110" i="51"/>
  <c r="H110" i="51"/>
  <c r="M110" i="51"/>
  <c r="Q110" i="51"/>
  <c r="J110" i="51"/>
  <c r="N110" i="51"/>
  <c r="O110" i="51"/>
  <c r="F110" i="51"/>
  <c r="K110" i="51"/>
  <c r="H114" i="51"/>
  <c r="L114" i="51"/>
  <c r="P114" i="51"/>
  <c r="I114" i="51"/>
  <c r="M114" i="51"/>
  <c r="Q114" i="51"/>
  <c r="F114" i="51"/>
  <c r="J114" i="51"/>
  <c r="N114" i="51"/>
  <c r="O114" i="51"/>
  <c r="G114" i="51"/>
  <c r="K114" i="51"/>
  <c r="H119" i="51"/>
  <c r="L119" i="51"/>
  <c r="P119" i="51"/>
  <c r="I119" i="51"/>
  <c r="M119" i="51"/>
  <c r="Q119" i="51"/>
  <c r="F119" i="51"/>
  <c r="J119" i="51"/>
  <c r="N119" i="51"/>
  <c r="O119" i="51"/>
  <c r="G119" i="51"/>
  <c r="K119" i="51"/>
  <c r="H123" i="51"/>
  <c r="L123" i="51"/>
  <c r="P123" i="51"/>
  <c r="I123" i="51"/>
  <c r="M123" i="51"/>
  <c r="Q123" i="51"/>
  <c r="F123" i="51"/>
  <c r="J123" i="51"/>
  <c r="N123" i="51"/>
  <c r="O123" i="51"/>
  <c r="G123" i="51"/>
  <c r="K123" i="51"/>
  <c r="H131" i="51"/>
  <c r="L131" i="51"/>
  <c r="P131" i="51"/>
  <c r="I131" i="51"/>
  <c r="M131" i="51"/>
  <c r="Q131" i="51"/>
  <c r="F131" i="51"/>
  <c r="J131" i="51"/>
  <c r="N131" i="51"/>
  <c r="O131" i="51"/>
  <c r="G131" i="51"/>
  <c r="K131" i="51"/>
  <c r="H144" i="51"/>
  <c r="L144" i="51"/>
  <c r="P144" i="51"/>
  <c r="I144" i="51"/>
  <c r="M144" i="51"/>
  <c r="Q144" i="51"/>
  <c r="F144" i="51"/>
  <c r="J144" i="51"/>
  <c r="N144" i="51"/>
  <c r="G144" i="51"/>
  <c r="K144" i="51"/>
  <c r="O144" i="51"/>
  <c r="G149" i="51"/>
  <c r="K149" i="51"/>
  <c r="O149" i="51"/>
  <c r="H149" i="51"/>
  <c r="L149" i="51"/>
  <c r="P149" i="51"/>
  <c r="I149" i="51"/>
  <c r="M149" i="51"/>
  <c r="Q149" i="51"/>
  <c r="N149" i="51"/>
  <c r="J149" i="51"/>
  <c r="F149" i="51"/>
  <c r="G157" i="51"/>
  <c r="K157" i="51"/>
  <c r="O157" i="51"/>
  <c r="H157" i="51"/>
  <c r="L157" i="51"/>
  <c r="P157" i="51"/>
  <c r="I157" i="51"/>
  <c r="M157" i="51"/>
  <c r="Q157" i="51"/>
  <c r="N157" i="51"/>
  <c r="F157" i="51"/>
  <c r="J157" i="51"/>
  <c r="G165" i="51"/>
  <c r="K165" i="51"/>
  <c r="O165" i="51"/>
  <c r="F165" i="51"/>
  <c r="L165" i="51"/>
  <c r="Q165" i="51"/>
  <c r="H165" i="51"/>
  <c r="M165" i="51"/>
  <c r="I165" i="51"/>
  <c r="N165" i="51"/>
  <c r="P165" i="51"/>
  <c r="J165" i="51"/>
  <c r="M34" i="51"/>
  <c r="Q34" i="51"/>
  <c r="J34" i="51"/>
  <c r="N34" i="51"/>
  <c r="K34" i="51"/>
  <c r="O34" i="51"/>
  <c r="P34" i="51"/>
  <c r="L34" i="51"/>
  <c r="F38" i="51"/>
  <c r="J38" i="51"/>
  <c r="N38" i="51"/>
  <c r="K38" i="51"/>
  <c r="O38" i="51"/>
  <c r="H38" i="51"/>
  <c r="P38" i="51"/>
  <c r="I38" i="51"/>
  <c r="Q38" i="51"/>
  <c r="L38" i="51"/>
  <c r="M38" i="51"/>
  <c r="F42" i="51"/>
  <c r="J42" i="51"/>
  <c r="N42" i="51"/>
  <c r="K42" i="51"/>
  <c r="O42" i="51"/>
  <c r="P42" i="51"/>
  <c r="Q42" i="51"/>
  <c r="L42" i="51"/>
  <c r="M42" i="51"/>
  <c r="F47" i="51"/>
  <c r="J47" i="51"/>
  <c r="N47" i="51"/>
  <c r="K47" i="51"/>
  <c r="O47" i="51"/>
  <c r="L47" i="51"/>
  <c r="M47" i="51"/>
  <c r="P47" i="51"/>
  <c r="Q47" i="51"/>
  <c r="F51" i="51"/>
  <c r="J51" i="51"/>
  <c r="N51" i="51"/>
  <c r="K51" i="51"/>
  <c r="O51" i="51"/>
  <c r="L51" i="51"/>
  <c r="M51" i="51"/>
  <c r="H51" i="51"/>
  <c r="P51" i="51"/>
  <c r="Q51" i="51"/>
  <c r="I51" i="51"/>
  <c r="F56" i="51"/>
  <c r="N56" i="51"/>
  <c r="G56" i="51"/>
  <c r="O56" i="51"/>
  <c r="H56" i="51"/>
  <c r="P56" i="51"/>
  <c r="I56" i="51"/>
  <c r="Q56" i="51"/>
  <c r="F60" i="51"/>
  <c r="N60" i="51"/>
  <c r="G60" i="51"/>
  <c r="O60" i="51"/>
  <c r="H60" i="51"/>
  <c r="P60" i="51"/>
  <c r="Q60" i="51"/>
  <c r="I60" i="51"/>
  <c r="F64" i="51"/>
  <c r="J64" i="51"/>
  <c r="N64" i="51"/>
  <c r="G64" i="51"/>
  <c r="K64" i="51"/>
  <c r="O64" i="51"/>
  <c r="L64" i="51"/>
  <c r="M64" i="51"/>
  <c r="H64" i="51"/>
  <c r="P64" i="51"/>
  <c r="I64" i="51"/>
  <c r="Q64" i="51"/>
  <c r="H68" i="51"/>
  <c r="L68" i="51"/>
  <c r="P68" i="51"/>
  <c r="I68" i="51"/>
  <c r="M68" i="51"/>
  <c r="Q68" i="51"/>
  <c r="F68" i="51"/>
  <c r="J68" i="51"/>
  <c r="N68" i="51"/>
  <c r="G68" i="51"/>
  <c r="K68" i="51"/>
  <c r="O68" i="51"/>
  <c r="H72" i="51"/>
  <c r="L72" i="51"/>
  <c r="P72" i="51"/>
  <c r="I72" i="51"/>
  <c r="M72" i="51"/>
  <c r="Q72" i="51"/>
  <c r="F72" i="51"/>
  <c r="J72" i="51"/>
  <c r="N72" i="51"/>
  <c r="G72" i="51"/>
  <c r="K72" i="51"/>
  <c r="O72" i="51"/>
  <c r="H77" i="51"/>
  <c r="P77" i="51"/>
  <c r="I77" i="51"/>
  <c r="Q77" i="51"/>
  <c r="F77" i="51"/>
  <c r="N77" i="51"/>
  <c r="O77" i="51"/>
  <c r="G77" i="51"/>
  <c r="H81" i="51"/>
  <c r="L81" i="51"/>
  <c r="P81" i="51"/>
  <c r="I81" i="51"/>
  <c r="M81" i="51"/>
  <c r="Q81" i="51"/>
  <c r="F81" i="51"/>
  <c r="J81" i="51"/>
  <c r="K81" i="51"/>
  <c r="N81" i="51"/>
  <c r="O81" i="51"/>
  <c r="G81" i="51"/>
  <c r="H86" i="51"/>
  <c r="L86" i="51"/>
  <c r="P86" i="51"/>
  <c r="I86" i="51"/>
  <c r="M86" i="51"/>
  <c r="Q86" i="51"/>
  <c r="K86" i="51"/>
  <c r="F86" i="51"/>
  <c r="G86" i="51"/>
  <c r="J86" i="51"/>
  <c r="H90" i="51"/>
  <c r="L90" i="51"/>
  <c r="I90" i="51"/>
  <c r="M90" i="51"/>
  <c r="K90" i="51"/>
  <c r="F90" i="51"/>
  <c r="N90" i="51"/>
  <c r="G90" i="51"/>
  <c r="J90" i="51"/>
  <c r="H94" i="51"/>
  <c r="L94" i="51"/>
  <c r="I94" i="51"/>
  <c r="M94" i="51"/>
  <c r="K94" i="51"/>
  <c r="F94" i="51"/>
  <c r="N94" i="51"/>
  <c r="G94" i="51"/>
  <c r="O94" i="51"/>
  <c r="J94" i="51"/>
  <c r="H98" i="51"/>
  <c r="L98" i="51"/>
  <c r="P98" i="51"/>
  <c r="I98" i="51"/>
  <c r="M98" i="51"/>
  <c r="Q98" i="51"/>
  <c r="K98" i="51"/>
  <c r="F98" i="51"/>
  <c r="N98" i="51"/>
  <c r="G98" i="51"/>
  <c r="O98" i="51"/>
  <c r="J98" i="51"/>
  <c r="H102" i="51"/>
  <c r="L102" i="51"/>
  <c r="P102" i="51"/>
  <c r="I102" i="51"/>
  <c r="M102" i="51"/>
  <c r="Q102" i="51"/>
  <c r="K102" i="51"/>
  <c r="F102" i="51"/>
  <c r="N102" i="51"/>
  <c r="G102" i="51"/>
  <c r="O102" i="51"/>
  <c r="J102" i="51"/>
  <c r="H107" i="51"/>
  <c r="L107" i="51"/>
  <c r="I107" i="51"/>
  <c r="M107" i="51"/>
  <c r="G107" i="51"/>
  <c r="J107" i="51"/>
  <c r="K107" i="51"/>
  <c r="F107" i="51"/>
  <c r="H111" i="51"/>
  <c r="L111" i="51"/>
  <c r="P111" i="51"/>
  <c r="I111" i="51"/>
  <c r="M111" i="51"/>
  <c r="Q111" i="51"/>
  <c r="F111" i="51"/>
  <c r="J111" i="51"/>
  <c r="N111" i="51"/>
  <c r="G111" i="51"/>
  <c r="K111" i="51"/>
  <c r="O111" i="51"/>
  <c r="H115" i="51"/>
  <c r="L115" i="51"/>
  <c r="P115" i="51"/>
  <c r="I115" i="51"/>
  <c r="M115" i="51"/>
  <c r="Q115" i="51"/>
  <c r="F115" i="51"/>
  <c r="J115" i="51"/>
  <c r="N115" i="51"/>
  <c r="G115" i="51"/>
  <c r="K115" i="51"/>
  <c r="O115" i="51"/>
  <c r="H120" i="51"/>
  <c r="L120" i="51"/>
  <c r="P120" i="51"/>
  <c r="I120" i="51"/>
  <c r="M120" i="51"/>
  <c r="Q120" i="51"/>
  <c r="F120" i="51"/>
  <c r="J120" i="51"/>
  <c r="N120" i="51"/>
  <c r="G120" i="51"/>
  <c r="K120" i="51"/>
  <c r="O120" i="51"/>
  <c r="H124" i="51"/>
  <c r="L124" i="51"/>
  <c r="P124" i="51"/>
  <c r="I124" i="51"/>
  <c r="M124" i="51"/>
  <c r="Q124" i="51"/>
  <c r="F124" i="51"/>
  <c r="J124" i="51"/>
  <c r="N124" i="51"/>
  <c r="G124" i="51"/>
  <c r="K124" i="51"/>
  <c r="O124" i="51"/>
  <c r="H128" i="51"/>
  <c r="L128" i="51"/>
  <c r="P128" i="51"/>
  <c r="I128" i="51"/>
  <c r="M128" i="51"/>
  <c r="Q128" i="51"/>
  <c r="F128" i="51"/>
  <c r="J128" i="51"/>
  <c r="N128" i="51"/>
  <c r="G128" i="51"/>
  <c r="K128" i="51"/>
  <c r="O128" i="51"/>
  <c r="H132" i="51"/>
  <c r="L132" i="51"/>
  <c r="P132" i="51"/>
  <c r="I132" i="51"/>
  <c r="M132" i="51"/>
  <c r="Q132" i="51"/>
  <c r="F132" i="51"/>
  <c r="J132" i="51"/>
  <c r="N132" i="51"/>
  <c r="G132" i="51"/>
  <c r="K132" i="51"/>
  <c r="O132" i="51"/>
  <c r="H136" i="51"/>
  <c r="L136" i="51"/>
  <c r="P136" i="51"/>
  <c r="I136" i="51"/>
  <c r="M136" i="51"/>
  <c r="Q136" i="51"/>
  <c r="F136" i="51"/>
  <c r="J136" i="51"/>
  <c r="N136" i="51"/>
  <c r="G136" i="51"/>
  <c r="K136" i="51"/>
  <c r="O136" i="51"/>
  <c r="H137" i="51"/>
  <c r="L137" i="51"/>
  <c r="P137" i="51"/>
  <c r="I137" i="51"/>
  <c r="M137" i="51"/>
  <c r="Q137" i="51"/>
  <c r="F137" i="51"/>
  <c r="J137" i="51"/>
  <c r="N137" i="51"/>
  <c r="G137" i="51"/>
  <c r="K137" i="51"/>
  <c r="O137" i="51"/>
  <c r="H141" i="51"/>
  <c r="L141" i="51"/>
  <c r="P141" i="51"/>
  <c r="I141" i="51"/>
  <c r="M141" i="51"/>
  <c r="Q141" i="51"/>
  <c r="F141" i="51"/>
  <c r="J141" i="51"/>
  <c r="N141" i="51"/>
  <c r="G141" i="51"/>
  <c r="K141" i="51"/>
  <c r="O141" i="51"/>
  <c r="H145" i="51"/>
  <c r="L145" i="51"/>
  <c r="P145" i="51"/>
  <c r="I145" i="51"/>
  <c r="M145" i="51"/>
  <c r="Q145" i="51"/>
  <c r="F145" i="51"/>
  <c r="J145" i="51"/>
  <c r="N145" i="51"/>
  <c r="G145" i="51"/>
  <c r="K145" i="51"/>
  <c r="O145" i="51"/>
  <c r="G150" i="51"/>
  <c r="K150" i="51"/>
  <c r="O150" i="51"/>
  <c r="H150" i="51"/>
  <c r="L150" i="51"/>
  <c r="P150" i="51"/>
  <c r="I150" i="51"/>
  <c r="M150" i="51"/>
  <c r="Q150" i="51"/>
  <c r="F150" i="51"/>
  <c r="J150" i="51"/>
  <c r="N150" i="51"/>
  <c r="G154" i="51"/>
  <c r="K154" i="51"/>
  <c r="O154" i="51"/>
  <c r="H154" i="51"/>
  <c r="L154" i="51"/>
  <c r="P154" i="51"/>
  <c r="I154" i="51"/>
  <c r="M154" i="51"/>
  <c r="Q154" i="51"/>
  <c r="F154" i="51"/>
  <c r="J154" i="51"/>
  <c r="N154" i="51"/>
  <c r="G158" i="51"/>
  <c r="K158" i="51"/>
  <c r="O158" i="51"/>
  <c r="H158" i="51"/>
  <c r="L158" i="51"/>
  <c r="P158" i="51"/>
  <c r="I158" i="51"/>
  <c r="M158" i="51"/>
  <c r="Q158" i="51"/>
  <c r="F158" i="51"/>
  <c r="J158" i="51"/>
  <c r="N158" i="51"/>
  <c r="G162" i="51"/>
  <c r="K162" i="51"/>
  <c r="O162" i="51"/>
  <c r="J162" i="51"/>
  <c r="P162" i="51"/>
  <c r="F162" i="51"/>
  <c r="L162" i="51"/>
  <c r="Q162" i="51"/>
  <c r="H162" i="51"/>
  <c r="M162" i="51"/>
  <c r="I162" i="51"/>
  <c r="N162" i="51"/>
  <c r="G166" i="51"/>
  <c r="K166" i="51"/>
  <c r="O166" i="51"/>
  <c r="J166" i="51"/>
  <c r="P166" i="51"/>
  <c r="F166" i="51"/>
  <c r="L166" i="51"/>
  <c r="Q166" i="51"/>
  <c r="H166" i="51"/>
  <c r="M166" i="51"/>
  <c r="I166" i="51"/>
  <c r="N166" i="51"/>
  <c r="G171" i="51"/>
  <c r="K171" i="51"/>
  <c r="O171" i="51"/>
  <c r="I171" i="51"/>
  <c r="N171" i="51"/>
  <c r="J171" i="51"/>
  <c r="P171" i="51"/>
  <c r="F171" i="51"/>
  <c r="L171" i="51"/>
  <c r="Q171" i="51"/>
  <c r="H171" i="51"/>
  <c r="M171" i="51"/>
  <c r="G175" i="51"/>
  <c r="K175" i="51"/>
  <c r="O175" i="51"/>
  <c r="I175" i="51"/>
  <c r="N175" i="51"/>
  <c r="J175" i="51"/>
  <c r="P175" i="51"/>
  <c r="F175" i="51"/>
  <c r="L175" i="51"/>
  <c r="Q175" i="51"/>
  <c r="H175" i="51"/>
  <c r="M175" i="51"/>
  <c r="J30" i="51"/>
  <c r="N30" i="51"/>
  <c r="K30" i="51"/>
  <c r="M30" i="51"/>
  <c r="O30" i="51"/>
  <c r="L30" i="51"/>
  <c r="P30" i="51"/>
  <c r="Q30" i="51"/>
  <c r="J25" i="51"/>
  <c r="N25" i="51"/>
  <c r="K25" i="51"/>
  <c r="O25" i="51"/>
  <c r="M25" i="51"/>
  <c r="L25" i="51"/>
  <c r="P25" i="51"/>
  <c r="Q25" i="51"/>
  <c r="J29" i="51"/>
  <c r="N29" i="51"/>
  <c r="K29" i="51"/>
  <c r="O29" i="51"/>
  <c r="Q29" i="51"/>
  <c r="L29" i="51"/>
  <c r="P29" i="51"/>
  <c r="M29" i="51"/>
  <c r="L26" i="51"/>
  <c r="P26" i="51"/>
  <c r="M26" i="51"/>
  <c r="K26" i="51"/>
  <c r="Q26" i="51"/>
  <c r="J26" i="51"/>
  <c r="N26" i="51"/>
  <c r="O26" i="51"/>
  <c r="Q24" i="51"/>
  <c r="M24" i="51"/>
  <c r="I24" i="51"/>
  <c r="P24" i="51"/>
  <c r="L24" i="51"/>
  <c r="H24" i="51"/>
  <c r="O24" i="51"/>
  <c r="K24" i="51"/>
  <c r="N24" i="51"/>
  <c r="J24" i="51"/>
  <c r="N28" i="51"/>
  <c r="O28" i="51"/>
  <c r="K28" i="51"/>
  <c r="J28" i="51"/>
  <c r="P28" i="51"/>
  <c r="Q28" i="51"/>
  <c r="L27" i="51"/>
  <c r="P27" i="51"/>
  <c r="M27" i="51"/>
  <c r="O27" i="51"/>
  <c r="Q27" i="51"/>
  <c r="J27" i="51"/>
  <c r="N27" i="51"/>
  <c r="K27" i="51"/>
  <c r="D611" i="52"/>
  <c r="D584" i="52"/>
  <c r="D592" i="52"/>
  <c r="D600" i="52"/>
  <c r="D554" i="52"/>
  <c r="D562" i="52"/>
  <c r="D570" i="52"/>
  <c r="D578" i="52"/>
  <c r="D530" i="52"/>
  <c r="D538" i="52"/>
  <c r="D546" i="52"/>
  <c r="D499" i="52"/>
  <c r="D507" i="52"/>
  <c r="D515" i="52"/>
  <c r="D465" i="52"/>
  <c r="D473" i="52"/>
  <c r="D481" i="52"/>
  <c r="D489" i="52"/>
  <c r="D497" i="52"/>
  <c r="D579" i="52"/>
  <c r="D587" i="52"/>
  <c r="D595" i="52"/>
  <c r="D603" i="52"/>
  <c r="D557" i="52"/>
  <c r="D565" i="52"/>
  <c r="D573" i="52"/>
  <c r="D525" i="52"/>
  <c r="D533" i="52"/>
  <c r="D541" i="52"/>
  <c r="D549" i="52"/>
  <c r="D502" i="52"/>
  <c r="D510" i="52"/>
  <c r="D518" i="52"/>
  <c r="D468" i="52"/>
  <c r="D476" i="52"/>
  <c r="D484" i="52"/>
  <c r="D492" i="52"/>
  <c r="D609" i="52"/>
  <c r="D582" i="52"/>
  <c r="D590" i="52"/>
  <c r="D598" i="52"/>
  <c r="D606" i="52"/>
  <c r="D560" i="52"/>
  <c r="D568" i="52"/>
  <c r="D576" i="52"/>
  <c r="D528" i="52"/>
  <c r="D536" i="52"/>
  <c r="D544" i="52"/>
  <c r="D552" i="52"/>
  <c r="D505" i="52"/>
  <c r="D513" i="52"/>
  <c r="D521" i="52"/>
  <c r="D471" i="52"/>
  <c r="D479" i="52"/>
  <c r="D487" i="52"/>
  <c r="D495" i="52"/>
  <c r="D612" i="52"/>
  <c r="D585" i="52"/>
  <c r="D593" i="52"/>
  <c r="D601" i="52"/>
  <c r="D555" i="52"/>
  <c r="D563" i="52"/>
  <c r="D571" i="52"/>
  <c r="D523" i="52"/>
  <c r="D531" i="52"/>
  <c r="D539" i="52"/>
  <c r="D547" i="52"/>
  <c r="D500" i="52"/>
  <c r="D508" i="52"/>
  <c r="D516" i="52"/>
  <c r="D466" i="52"/>
  <c r="D474" i="52"/>
  <c r="D482" i="52"/>
  <c r="D490" i="52"/>
  <c r="D498" i="52"/>
  <c r="D610" i="52"/>
  <c r="D583" i="52"/>
  <c r="D591" i="52"/>
  <c r="D599" i="52"/>
  <c r="D607" i="52"/>
  <c r="D561" i="52"/>
  <c r="D569" i="52"/>
  <c r="D577" i="52"/>
  <c r="D529" i="52"/>
  <c r="D537" i="52"/>
  <c r="D545" i="52"/>
  <c r="D553" i="52"/>
  <c r="D506" i="52"/>
  <c r="D514" i="52"/>
  <c r="D522" i="52"/>
  <c r="D472" i="52"/>
  <c r="D480" i="52"/>
  <c r="D488" i="52"/>
  <c r="D496" i="52"/>
  <c r="D613" i="52"/>
  <c r="D586" i="52"/>
  <c r="D594" i="52"/>
  <c r="D602" i="52"/>
  <c r="D556" i="52"/>
  <c r="D564" i="52"/>
  <c r="D572" i="52"/>
  <c r="D524" i="52"/>
  <c r="D532" i="52"/>
  <c r="D540" i="52"/>
  <c r="D548" i="52"/>
  <c r="D501" i="52"/>
  <c r="D509" i="52"/>
  <c r="D608" i="52"/>
  <c r="D581" i="52"/>
  <c r="D589" i="52"/>
  <c r="D597" i="52"/>
  <c r="D605" i="52"/>
  <c r="D559" i="52"/>
  <c r="D567" i="52"/>
  <c r="D575" i="52"/>
  <c r="D527" i="52"/>
  <c r="D535" i="52"/>
  <c r="D543" i="52"/>
  <c r="D551" i="52"/>
  <c r="D504" i="52"/>
  <c r="D512" i="52"/>
  <c r="D520" i="52"/>
  <c r="D470" i="52"/>
  <c r="D478" i="52"/>
  <c r="D486" i="52"/>
  <c r="D494" i="52"/>
  <c r="D519" i="52"/>
  <c r="D477" i="52"/>
  <c r="D493" i="52"/>
  <c r="D596" i="52"/>
  <c r="D574" i="52"/>
  <c r="D550" i="52"/>
  <c r="D467" i="52"/>
  <c r="D483" i="52"/>
  <c r="D604" i="52"/>
  <c r="D526" i="52"/>
  <c r="D503" i="52"/>
  <c r="D469" i="52"/>
  <c r="D485" i="52"/>
  <c r="D580" i="52"/>
  <c r="D558" i="52"/>
  <c r="D534" i="52"/>
  <c r="D511" i="52"/>
  <c r="D517" i="52"/>
  <c r="D475" i="52"/>
  <c r="D491" i="52"/>
  <c r="D588" i="52"/>
  <c r="D566" i="52"/>
  <c r="D542" i="52"/>
  <c r="T41" i="51"/>
  <c r="F41" i="51" s="1"/>
  <c r="T106" i="51"/>
  <c r="P106" i="51" s="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U130" i="51"/>
  <c r="T37" i="51"/>
  <c r="F37" i="51" s="1"/>
  <c r="V150" i="51"/>
  <c r="U121" i="51"/>
  <c r="V123" i="51"/>
  <c r="V148" i="51"/>
  <c r="E747" i="52" s="1"/>
  <c r="T121" i="51"/>
  <c r="V126" i="51"/>
  <c r="U28" i="51"/>
  <c r="U59" i="51"/>
  <c r="U61" i="51"/>
  <c r="V66" i="51"/>
  <c r="U71" i="51"/>
  <c r="U90" i="51"/>
  <c r="U92" i="51"/>
  <c r="V93" i="51"/>
  <c r="U104" i="51"/>
  <c r="T75" i="51"/>
  <c r="L75" i="51" s="1"/>
  <c r="T86" i="51"/>
  <c r="N86" i="51" s="1"/>
  <c r="V108" i="51"/>
  <c r="U113" i="51"/>
  <c r="T115" i="51"/>
  <c r="U147" i="51"/>
  <c r="V172" i="51"/>
  <c r="V32" i="51"/>
  <c r="U86" i="51"/>
  <c r="V113" i="51"/>
  <c r="U115" i="51"/>
  <c r="V132" i="51"/>
  <c r="V138" i="51"/>
  <c r="V154" i="51"/>
  <c r="U155" i="51"/>
  <c r="U161" i="51"/>
  <c r="V176" i="51"/>
  <c r="U24" i="51"/>
  <c r="V25" i="51"/>
  <c r="V26" i="51"/>
  <c r="U27" i="51"/>
  <c r="T28" i="51"/>
  <c r="L28" i="51" s="1"/>
  <c r="V30" i="51"/>
  <c r="T44" i="51"/>
  <c r="H44" i="51" s="1"/>
  <c r="T48" i="51"/>
  <c r="V62" i="51"/>
  <c r="T65" i="51"/>
  <c r="U73" i="51"/>
  <c r="T96" i="51"/>
  <c r="T109" i="51"/>
  <c r="P109" i="51" s="1"/>
  <c r="U149" i="51"/>
  <c r="U150" i="51"/>
  <c r="U152" i="51"/>
  <c r="U159" i="51"/>
  <c r="T49" i="51"/>
  <c r="T55" i="51"/>
  <c r="J55" i="51" s="1"/>
  <c r="V57" i="51"/>
  <c r="V71" i="51"/>
  <c r="V73" i="51"/>
  <c r="V80" i="51"/>
  <c r="U81" i="51"/>
  <c r="U83" i="51"/>
  <c r="T85" i="51"/>
  <c r="V88" i="51"/>
  <c r="V102" i="51"/>
  <c r="V104" i="51"/>
  <c r="V143" i="51"/>
  <c r="U144" i="51"/>
  <c r="U145" i="51"/>
  <c r="V147" i="51"/>
  <c r="T161" i="51"/>
  <c r="T33" i="51"/>
  <c r="H33" i="51" s="1"/>
  <c r="V36" i="51"/>
  <c r="U37" i="51"/>
  <c r="U39" i="51"/>
  <c r="T40" i="51"/>
  <c r="V41" i="51"/>
  <c r="V43" i="51"/>
  <c r="T45" i="51"/>
  <c r="H45" i="51" s="1"/>
  <c r="U55" i="51"/>
  <c r="T62" i="51"/>
  <c r="L62" i="51" s="1"/>
  <c r="V65" i="51"/>
  <c r="T66" i="51"/>
  <c r="V81" i="51"/>
  <c r="V83" i="51"/>
  <c r="U85" i="51"/>
  <c r="V86" i="51"/>
  <c r="V96" i="51"/>
  <c r="T97" i="51"/>
  <c r="V117" i="51"/>
  <c r="E494" i="52" s="1"/>
  <c r="U118" i="51"/>
  <c r="V119" i="51"/>
  <c r="W119" i="51" s="1"/>
  <c r="X119" i="51" s="1"/>
  <c r="T120" i="51"/>
  <c r="U138" i="51"/>
  <c r="T140" i="51"/>
  <c r="V145" i="51"/>
  <c r="V159" i="51"/>
  <c r="V171" i="51"/>
  <c r="T173" i="51"/>
  <c r="V175" i="51"/>
  <c r="T177" i="51"/>
  <c r="U178" i="51"/>
  <c r="T24" i="51"/>
  <c r="F24" i="51" s="1"/>
  <c r="U32" i="51"/>
  <c r="V37" i="51"/>
  <c r="T58" i="51"/>
  <c r="L58" i="51" s="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F36" i="51" s="1"/>
  <c r="U40" i="51"/>
  <c r="V47" i="51"/>
  <c r="W47" i="51" s="1"/>
  <c r="X47" i="51" s="1"/>
  <c r="U49" i="51"/>
  <c r="V50" i="51"/>
  <c r="T53" i="51"/>
  <c r="V55" i="51"/>
  <c r="V56" i="51"/>
  <c r="T57" i="51"/>
  <c r="J57" i="51" s="1"/>
  <c r="V67" i="51"/>
  <c r="T68" i="51"/>
  <c r="V75" i="51"/>
  <c r="U76" i="51"/>
  <c r="V77" i="51"/>
  <c r="T78" i="51"/>
  <c r="L78" i="51" s="1"/>
  <c r="V85" i="51"/>
  <c r="V87" i="51"/>
  <c r="T88" i="51"/>
  <c r="N88" i="51" s="1"/>
  <c r="V98" i="51"/>
  <c r="T99" i="51"/>
  <c r="V106" i="51"/>
  <c r="U107" i="51"/>
  <c r="T108" i="51"/>
  <c r="L108" i="51" s="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H32" i="51" s="1"/>
  <c r="U36" i="51"/>
  <c r="V40" i="51"/>
  <c r="U41" i="51"/>
  <c r="V51" i="51"/>
  <c r="W51" i="51" s="1"/>
  <c r="X51" i="51" s="1"/>
  <c r="U53" i="51"/>
  <c r="U57" i="51"/>
  <c r="T59" i="51"/>
  <c r="L59" i="51" s="1"/>
  <c r="V64" i="51"/>
  <c r="U68" i="51"/>
  <c r="U70" i="51"/>
  <c r="T71" i="51"/>
  <c r="U78" i="51"/>
  <c r="T81" i="51"/>
  <c r="U88" i="51"/>
  <c r="T90" i="51"/>
  <c r="P90" i="51" s="1"/>
  <c r="V95" i="51"/>
  <c r="U99" i="51"/>
  <c r="U101" i="51"/>
  <c r="T102" i="51"/>
  <c r="U108" i="51"/>
  <c r="U110" i="51"/>
  <c r="T118" i="51"/>
  <c r="V121" i="51"/>
  <c r="V122" i="51"/>
  <c r="T123" i="51"/>
  <c r="T125" i="51"/>
  <c r="V130" i="51"/>
  <c r="W130" i="51" s="1"/>
  <c r="X130" i="51" s="1"/>
  <c r="V131" i="51"/>
  <c r="T132" i="51"/>
  <c r="U137" i="51"/>
  <c r="T138" i="51"/>
  <c r="V140" i="51"/>
  <c r="V141" i="51"/>
  <c r="U142" i="51"/>
  <c r="U143" i="51"/>
  <c r="U148" i="51"/>
  <c r="V152" i="51"/>
  <c r="V153" i="51"/>
  <c r="T154" i="51"/>
  <c r="V157" i="51"/>
  <c r="U158" i="51"/>
  <c r="T159" i="51"/>
  <c r="V161" i="51"/>
  <c r="V162" i="51"/>
  <c r="U163" i="51"/>
  <c r="U164" i="51"/>
  <c r="V169" i="51"/>
  <c r="U170" i="51"/>
  <c r="U171" i="51"/>
  <c r="W171" i="51" s="1"/>
  <c r="X171" i="51" s="1"/>
  <c r="U175" i="51"/>
  <c r="A164" i="52"/>
  <c r="U43" i="51"/>
  <c r="T63" i="51"/>
  <c r="L63" i="51" s="1"/>
  <c r="T67" i="51"/>
  <c r="V70" i="51"/>
  <c r="T77" i="51"/>
  <c r="J77" i="51" s="1"/>
  <c r="U87" i="51"/>
  <c r="T98" i="51"/>
  <c r="V107" i="51"/>
  <c r="U112" i="51"/>
  <c r="V124" i="51"/>
  <c r="V137" i="51"/>
  <c r="T137" i="51"/>
  <c r="U153" i="51"/>
  <c r="T153" i="51"/>
  <c r="V156" i="51"/>
  <c r="T156" i="51"/>
  <c r="U174" i="51"/>
  <c r="T174" i="51"/>
  <c r="V178" i="51"/>
  <c r="T178" i="51"/>
  <c r="U52" i="51"/>
  <c r="U72" i="51"/>
  <c r="U89" i="51"/>
  <c r="V165" i="51"/>
  <c r="T165" i="51"/>
  <c r="T35" i="51"/>
  <c r="H35" i="51" s="1"/>
  <c r="T39" i="51"/>
  <c r="U56" i="51"/>
  <c r="V76" i="51"/>
  <c r="U80" i="51"/>
  <c r="V92" i="51"/>
  <c r="T93" i="51"/>
  <c r="N93" i="51" s="1"/>
  <c r="T94" i="51"/>
  <c r="P94" i="51" s="1"/>
  <c r="V101" i="51"/>
  <c r="T105" i="51"/>
  <c r="T126" i="51"/>
  <c r="T30" i="51"/>
  <c r="H30" i="51" s="1"/>
  <c r="T34" i="51"/>
  <c r="H34" i="51" s="1"/>
  <c r="T38" i="51"/>
  <c r="V42" i="51"/>
  <c r="W42" i="51" s="1"/>
  <c r="X42" i="51" s="1"/>
  <c r="T46" i="51"/>
  <c r="F46" i="51" s="1"/>
  <c r="T47" i="51"/>
  <c r="H47" i="51" s="1"/>
  <c r="T50" i="51"/>
  <c r="T51" i="51"/>
  <c r="T52" i="51"/>
  <c r="V54" i="51"/>
  <c r="W54" i="51" s="1"/>
  <c r="V60" i="51"/>
  <c r="W60" i="51" s="1"/>
  <c r="X60" i="51" s="1"/>
  <c r="V63" i="51"/>
  <c r="T64" i="51"/>
  <c r="U65" i="51"/>
  <c r="V69" i="51"/>
  <c r="W69" i="51" s="1"/>
  <c r="X69" i="51" s="1"/>
  <c r="T70" i="51"/>
  <c r="T72" i="51"/>
  <c r="V74" i="51"/>
  <c r="W74" i="51" s="1"/>
  <c r="X74" i="51" s="1"/>
  <c r="U75" i="51"/>
  <c r="T76" i="51"/>
  <c r="J76" i="51" s="1"/>
  <c r="V79" i="51"/>
  <c r="W79" i="51" s="1"/>
  <c r="X79" i="51" s="1"/>
  <c r="V84" i="51"/>
  <c r="W84" i="51" s="1"/>
  <c r="X84" i="51" s="1"/>
  <c r="T89" i="51"/>
  <c r="N89" i="51" s="1"/>
  <c r="V91" i="51"/>
  <c r="T92" i="51"/>
  <c r="P92" i="51" s="1"/>
  <c r="V94" i="51"/>
  <c r="T95" i="51"/>
  <c r="P95" i="51" s="1"/>
  <c r="U96" i="51"/>
  <c r="V100" i="51"/>
  <c r="W100" i="51" s="1"/>
  <c r="X100" i="51" s="1"/>
  <c r="T101" i="51"/>
  <c r="V105" i="51"/>
  <c r="U106" i="51"/>
  <c r="T107" i="51"/>
  <c r="N107" i="51" s="1"/>
  <c r="V111" i="51"/>
  <c r="W111" i="51" s="1"/>
  <c r="X111" i="51" s="1"/>
  <c r="V116" i="51"/>
  <c r="W116" i="51" s="1"/>
  <c r="T117" i="51"/>
  <c r="V120" i="51"/>
  <c r="V129" i="51"/>
  <c r="U131" i="51"/>
  <c r="T131" i="51"/>
  <c r="V134" i="51"/>
  <c r="T134" i="51"/>
  <c r="V142" i="51"/>
  <c r="T142" i="51"/>
  <c r="V158" i="51"/>
  <c r="T158" i="51"/>
  <c r="U162" i="51"/>
  <c r="T162" i="51"/>
  <c r="V168" i="51"/>
  <c r="T168" i="51"/>
  <c r="U44" i="51"/>
  <c r="U48" i="51"/>
  <c r="U58" i="51"/>
  <c r="U82" i="51"/>
  <c r="U103" i="51"/>
  <c r="U109" i="51"/>
  <c r="U114" i="51"/>
  <c r="V118" i="51"/>
  <c r="T119" i="51"/>
  <c r="U129" i="51"/>
  <c r="T129" i="51"/>
  <c r="T133" i="51"/>
  <c r="U160" i="51"/>
  <c r="T160" i="51"/>
  <c r="U167" i="51"/>
  <c r="T167" i="51"/>
  <c r="T27" i="51"/>
  <c r="F27" i="51" s="1"/>
  <c r="T31" i="51"/>
  <c r="H31" i="51" s="1"/>
  <c r="V61" i="51"/>
  <c r="T74" i="51"/>
  <c r="U122" i="51"/>
  <c r="T122" i="51"/>
  <c r="V125" i="51"/>
  <c r="U141" i="51"/>
  <c r="T141" i="51"/>
  <c r="T26" i="51"/>
  <c r="H26" i="51" s="1"/>
  <c r="T61" i="51"/>
  <c r="L61" i="51" s="1"/>
  <c r="T25" i="51"/>
  <c r="H25" i="51" s="1"/>
  <c r="U26" i="51"/>
  <c r="V27" i="51"/>
  <c r="T29" i="51"/>
  <c r="H29" i="51" s="1"/>
  <c r="U30" i="51"/>
  <c r="V31" i="51"/>
  <c r="U34" i="51"/>
  <c r="V35" i="51"/>
  <c r="U38" i="51"/>
  <c r="V39" i="51"/>
  <c r="T42" i="51"/>
  <c r="H42" i="51" s="1"/>
  <c r="T43" i="51"/>
  <c r="V44" i="51"/>
  <c r="V45" i="51"/>
  <c r="W45" i="51" s="1"/>
  <c r="X45" i="51" s="1"/>
  <c r="U46" i="51"/>
  <c r="V48" i="51"/>
  <c r="V49" i="51"/>
  <c r="U50" i="51"/>
  <c r="V52" i="51"/>
  <c r="V53" i="51"/>
  <c r="T54" i="51"/>
  <c r="T56" i="51"/>
  <c r="J56" i="51" s="1"/>
  <c r="V58" i="51"/>
  <c r="V59" i="51"/>
  <c r="T60" i="51"/>
  <c r="L60" i="51" s="1"/>
  <c r="U62" i="51"/>
  <c r="U63" i="51"/>
  <c r="U64" i="51"/>
  <c r="U67" i="51"/>
  <c r="V68" i="51"/>
  <c r="T69" i="51"/>
  <c r="V72" i="51"/>
  <c r="T73" i="51"/>
  <c r="U77" i="51"/>
  <c r="V78" i="51"/>
  <c r="T79" i="51"/>
  <c r="T80" i="51"/>
  <c r="V82" i="51"/>
  <c r="T83" i="51"/>
  <c r="T84" i="51"/>
  <c r="T87" i="51"/>
  <c r="P87" i="51" s="1"/>
  <c r="V89" i="51"/>
  <c r="V90" i="51"/>
  <c r="T91" i="51"/>
  <c r="P91" i="51" s="1"/>
  <c r="U93" i="51"/>
  <c r="U94" i="51"/>
  <c r="U95" i="51"/>
  <c r="U98" i="51"/>
  <c r="V99" i="51"/>
  <c r="T100" i="51"/>
  <c r="V103" i="51"/>
  <c r="T104" i="51"/>
  <c r="U105" i="51"/>
  <c r="V109" i="51"/>
  <c r="T110" i="51"/>
  <c r="T111" i="51"/>
  <c r="T112" i="51"/>
  <c r="V114" i="51"/>
  <c r="V115" i="51"/>
  <c r="T116" i="51"/>
  <c r="U124" i="5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P108" i="51" l="1"/>
  <c r="N91" i="51"/>
  <c r="K60" i="51"/>
  <c r="L56" i="51"/>
  <c r="J62" i="51"/>
  <c r="L77" i="51"/>
  <c r="H27" i="51"/>
  <c r="H28" i="51"/>
  <c r="F25" i="51"/>
  <c r="F33" i="51"/>
  <c r="F29" i="51"/>
  <c r="F35" i="51"/>
  <c r="F31" i="51"/>
  <c r="F30" i="51"/>
  <c r="F34" i="51"/>
  <c r="G33" i="51"/>
  <c r="W15" i="51"/>
  <c r="I42" i="51"/>
  <c r="T16" i="51"/>
  <c r="S17" i="51"/>
  <c r="V17" i="51"/>
  <c r="U17" i="51"/>
  <c r="W14" i="51"/>
  <c r="P93" i="51"/>
  <c r="L76" i="51"/>
  <c r="J59" i="51"/>
  <c r="T14" i="51"/>
  <c r="X116" i="51"/>
  <c r="J60" i="51"/>
  <c r="J61" i="51"/>
  <c r="P88" i="51"/>
  <c r="F32" i="51"/>
  <c r="X54" i="51"/>
  <c r="P89" i="51"/>
  <c r="L55" i="51"/>
  <c r="N92" i="51"/>
  <c r="H75" i="51"/>
  <c r="J58" i="51"/>
  <c r="N106" i="51"/>
  <c r="L57" i="51"/>
  <c r="T15" i="51"/>
  <c r="P107" i="51"/>
  <c r="N87" i="51"/>
  <c r="J75" i="51"/>
  <c r="I45" i="51"/>
  <c r="F44" i="51"/>
  <c r="I33" i="51"/>
  <c r="F28" i="51"/>
  <c r="M60" i="51"/>
  <c r="I47" i="51"/>
  <c r="E449" i="52"/>
  <c r="D332" i="52"/>
  <c r="E290" i="52"/>
  <c r="D290" i="52"/>
  <c r="D314" i="52"/>
  <c r="W27" i="51"/>
  <c r="I27" i="51" s="1"/>
  <c r="F26"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D14"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169"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39"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26"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26"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X138" i="51" s="1"/>
  <c r="W102" i="51"/>
  <c r="X102" i="51" s="1"/>
  <c r="W150" i="51"/>
  <c r="X150" i="51" s="1"/>
  <c r="W146" i="51"/>
  <c r="X146" i="51" s="1"/>
  <c r="W175" i="51"/>
  <c r="X175" i="51" s="1"/>
  <c r="W97" i="51"/>
  <c r="X97" i="51" s="1"/>
  <c r="W136" i="51"/>
  <c r="X136" i="51" s="1"/>
  <c r="W59" i="51"/>
  <c r="K59" i="51" s="1"/>
  <c r="W137" i="51"/>
  <c r="X137" i="51" s="1"/>
  <c r="W151" i="51"/>
  <c r="X151" i="51" s="1"/>
  <c r="W67" i="51"/>
  <c r="X67" i="51" s="1"/>
  <c r="W141" i="51"/>
  <c r="X141" i="51" s="1"/>
  <c r="W168" i="51"/>
  <c r="X168" i="51" s="1"/>
  <c r="W134" i="51"/>
  <c r="X134" i="51" s="1"/>
  <c r="W123" i="51"/>
  <c r="X123" i="51" s="1"/>
  <c r="W120" i="51"/>
  <c r="X120" i="51" s="1"/>
  <c r="D163" i="52"/>
  <c r="W63" i="51"/>
  <c r="W144" i="51"/>
  <c r="X144" i="51" s="1"/>
  <c r="W126" i="51"/>
  <c r="X126" i="51" s="1"/>
  <c r="W93" i="51"/>
  <c r="Q93" i="51" s="1"/>
  <c r="W26" i="51"/>
  <c r="X26" i="51" s="1"/>
  <c r="E163" i="52"/>
  <c r="W135" i="51"/>
  <c r="X135" i="51" s="1"/>
  <c r="W147" i="51"/>
  <c r="E14" i="52"/>
  <c r="W172" i="51"/>
  <c r="X172" i="51" s="1"/>
  <c r="W124" i="51"/>
  <c r="X124" i="51" s="1"/>
  <c r="W49" i="51"/>
  <c r="X49" i="51" s="1"/>
  <c r="W101" i="51"/>
  <c r="X101" i="51" s="1"/>
  <c r="W61" i="51"/>
  <c r="K61" i="51" s="1"/>
  <c r="W131" i="51"/>
  <c r="X131" i="51" s="1"/>
  <c r="W165" i="51"/>
  <c r="X165" i="51" s="1"/>
  <c r="W36" i="51"/>
  <c r="W25" i="51"/>
  <c r="G25" i="51" s="1"/>
  <c r="W73" i="51"/>
  <c r="X73" i="51" s="1"/>
  <c r="W125" i="51"/>
  <c r="X125" i="51" s="1"/>
  <c r="W76" i="51"/>
  <c r="M76" i="51" s="1"/>
  <c r="W104" i="51"/>
  <c r="X104" i="51" s="1"/>
  <c r="W50" i="51"/>
  <c r="X50" i="51" s="1"/>
  <c r="W166" i="51"/>
  <c r="X166" i="51" s="1"/>
  <c r="D763" i="52"/>
  <c r="D762" i="52"/>
  <c r="W174" i="51"/>
  <c r="X174" i="51" s="1"/>
  <c r="E762" i="52"/>
  <c r="E763" i="52"/>
  <c r="W118" i="51"/>
  <c r="X118" i="51" s="1"/>
  <c r="W87" i="51"/>
  <c r="O87" i="51" s="1"/>
  <c r="W127" i="51"/>
  <c r="X127" i="51" s="1"/>
  <c r="W28" i="51"/>
  <c r="W139" i="51"/>
  <c r="X139" i="51" s="1"/>
  <c r="W132" i="51"/>
  <c r="X132" i="51" s="1"/>
  <c r="W66" i="51"/>
  <c r="X66" i="51" s="1"/>
  <c r="W88" i="51"/>
  <c r="Q88" i="51" s="1"/>
  <c r="W57" i="51"/>
  <c r="M57" i="51" s="1"/>
  <c r="W162" i="51"/>
  <c r="X162" i="51" s="1"/>
  <c r="W178" i="51"/>
  <c r="W140" i="51"/>
  <c r="X140" i="51" s="1"/>
  <c r="W122" i="51"/>
  <c r="X122" i="51" s="1"/>
  <c r="W108" i="51"/>
  <c r="Q108" i="51" s="1"/>
  <c r="W43" i="51"/>
  <c r="X43" i="51" s="1"/>
  <c r="W153" i="51"/>
  <c r="X153" i="51" s="1"/>
  <c r="W152" i="51"/>
  <c r="X152" i="51" s="1"/>
  <c r="W155" i="51"/>
  <c r="X155" i="51" s="1"/>
  <c r="W163" i="51"/>
  <c r="X163" i="51" s="1"/>
  <c r="W157" i="51"/>
  <c r="X157" i="51" s="1"/>
  <c r="W121" i="51"/>
  <c r="X121" i="51" s="1"/>
  <c r="W95" i="51"/>
  <c r="W96" i="51"/>
  <c r="X96" i="51" s="1"/>
  <c r="W92" i="51"/>
  <c r="O92" i="51" s="1"/>
  <c r="W106" i="51"/>
  <c r="O106" i="51" s="1"/>
  <c r="W107" i="51"/>
  <c r="Q107" i="51" s="1"/>
  <c r="W110" i="51"/>
  <c r="X110" i="51" s="1"/>
  <c r="W86" i="51"/>
  <c r="W77" i="51"/>
  <c r="M77" i="51" s="1"/>
  <c r="W64" i="51"/>
  <c r="X64" i="51" s="1"/>
  <c r="W78" i="51"/>
  <c r="W41" i="51"/>
  <c r="W30" i="51"/>
  <c r="G30" i="51" s="1"/>
  <c r="W90" i="51"/>
  <c r="O90" i="51" s="1"/>
  <c r="W62" i="51"/>
  <c r="K62" i="51" s="1"/>
  <c r="W38" i="51"/>
  <c r="W167" i="51"/>
  <c r="X167" i="51" s="1"/>
  <c r="W56" i="51"/>
  <c r="M56" i="51" s="1"/>
  <c r="W161" i="51"/>
  <c r="X161" i="51" s="1"/>
  <c r="W113" i="51"/>
  <c r="X113" i="51" s="1"/>
  <c r="E314" i="52"/>
  <c r="W170" i="51"/>
  <c r="X170" i="51" s="1"/>
  <c r="W35" i="51"/>
  <c r="G35" i="51" s="1"/>
  <c r="W31" i="51"/>
  <c r="G31" i="51" s="1"/>
  <c r="W75" i="51"/>
  <c r="W70" i="51"/>
  <c r="X70" i="51" s="1"/>
  <c r="E614" i="52"/>
  <c r="W46" i="51"/>
  <c r="W158" i="51"/>
  <c r="X158" i="51" s="1"/>
  <c r="W156" i="51"/>
  <c r="X156" i="51" s="1"/>
  <c r="W148" i="51"/>
  <c r="X148" i="51" s="1"/>
  <c r="W24" i="51"/>
  <c r="W176" i="51"/>
  <c r="X176" i="51" s="1"/>
  <c r="W32" i="51"/>
  <c r="G32" i="51" s="1"/>
  <c r="W85" i="51"/>
  <c r="W80" i="51"/>
  <c r="X80" i="51" s="1"/>
  <c r="D164" i="52"/>
  <c r="W105" i="51"/>
  <c r="X105" i="51" s="1"/>
  <c r="W98" i="51"/>
  <c r="X98" i="51" s="1"/>
  <c r="W94" i="51"/>
  <c r="W112" i="51"/>
  <c r="X112" i="51" s="1"/>
  <c r="W40" i="51"/>
  <c r="X40" i="51" s="1"/>
  <c r="W173" i="51"/>
  <c r="X173" i="51" s="1"/>
  <c r="W117" i="51"/>
  <c r="X117" i="51" s="1"/>
  <c r="W37" i="51"/>
  <c r="W169" i="51"/>
  <c r="X169" i="51" s="1"/>
  <c r="W177" i="51"/>
  <c r="X177" i="51" s="1"/>
  <c r="E464" i="52"/>
  <c r="W34" i="51"/>
  <c r="G34" i="51" s="1"/>
  <c r="W72" i="51"/>
  <c r="X72" i="51" s="1"/>
  <c r="W29" i="51"/>
  <c r="I29" i="51" s="1"/>
  <c r="W55" i="51"/>
  <c r="M55" i="51" s="1"/>
  <c r="W145" i="51"/>
  <c r="X145" i="51" s="1"/>
  <c r="W83" i="51"/>
  <c r="X83" i="51" s="1"/>
  <c r="W39" i="51"/>
  <c r="X39" i="51" s="1"/>
  <c r="W160" i="51"/>
  <c r="X160" i="51" s="1"/>
  <c r="W65" i="51"/>
  <c r="X65" i="51" s="1"/>
  <c r="W143" i="51"/>
  <c r="X143" i="51" s="1"/>
  <c r="W81" i="51"/>
  <c r="X81" i="51" s="1"/>
  <c r="W99" i="51"/>
  <c r="X99" i="51" s="1"/>
  <c r="E164" i="52"/>
  <c r="W53" i="51"/>
  <c r="X53" i="51" s="1"/>
  <c r="W91" i="51"/>
  <c r="O91" i="51" s="1"/>
  <c r="W142" i="51"/>
  <c r="X142" i="51" s="1"/>
  <c r="W58" i="51"/>
  <c r="K58" i="51" s="1"/>
  <c r="W48" i="51"/>
  <c r="X48" i="51" s="1"/>
  <c r="W68" i="51"/>
  <c r="X68" i="51" s="1"/>
  <c r="W115" i="51"/>
  <c r="X115" i="51" s="1"/>
  <c r="R17" i="51"/>
  <c r="W114" i="51"/>
  <c r="X114" i="51" s="1"/>
  <c r="W89" i="51"/>
  <c r="Q89" i="51" s="1"/>
  <c r="W52" i="51"/>
  <c r="X52" i="51" s="1"/>
  <c r="W129" i="51"/>
  <c r="X129" i="51" s="1"/>
  <c r="W109" i="51"/>
  <c r="W103" i="51"/>
  <c r="X103" i="51" s="1"/>
  <c r="W82" i="51"/>
  <c r="X82" i="51" s="1"/>
  <c r="W44" i="51"/>
  <c r="G44" i="51" s="1"/>
  <c r="X109" i="51" l="1"/>
  <c r="Q109" i="51"/>
  <c r="AA17" i="51"/>
  <c r="AD14" i="51"/>
  <c r="G28" i="51"/>
  <c r="I28" i="51"/>
  <c r="AG17" i="51"/>
  <c r="Y17" i="51"/>
  <c r="X37" i="51"/>
  <c r="G37" i="51"/>
  <c r="X38" i="51"/>
  <c r="G38" i="51"/>
  <c r="X36" i="51"/>
  <c r="G36" i="51"/>
  <c r="AC17" i="51"/>
  <c r="AE17" i="51"/>
  <c r="AI17" i="51"/>
  <c r="X41" i="51"/>
  <c r="G41" i="51"/>
  <c r="W17" i="51"/>
  <c r="P9" i="51" s="1"/>
  <c r="T17" i="51"/>
  <c r="X63" i="51"/>
  <c r="M63" i="51"/>
  <c r="X85" i="51"/>
  <c r="X78" i="51"/>
  <c r="M78" i="51"/>
  <c r="X178" i="51"/>
  <c r="X147" i="51"/>
  <c r="X93" i="51"/>
  <c r="O93" i="51"/>
  <c r="X95" i="51"/>
  <c r="Q95" i="51"/>
  <c r="X108" i="51"/>
  <c r="M108" i="51"/>
  <c r="X94" i="51"/>
  <c r="Q94" i="51"/>
  <c r="K75" i="51"/>
  <c r="I75" i="51"/>
  <c r="X56" i="51"/>
  <c r="K56" i="51"/>
  <c r="X57" i="51"/>
  <c r="K57" i="51"/>
  <c r="X46" i="51"/>
  <c r="G46" i="51"/>
  <c r="X29" i="51"/>
  <c r="G29" i="51"/>
  <c r="X27" i="51"/>
  <c r="G27" i="51"/>
  <c r="X58" i="51"/>
  <c r="M58" i="51"/>
  <c r="X34" i="51"/>
  <c r="I34" i="51"/>
  <c r="X77" i="51"/>
  <c r="K77" i="51"/>
  <c r="X31" i="51"/>
  <c r="I31" i="51"/>
  <c r="X89" i="51"/>
  <c r="O89" i="51"/>
  <c r="X91" i="51"/>
  <c r="Q91" i="51"/>
  <c r="X35" i="51"/>
  <c r="I35" i="51"/>
  <c r="X62" i="51"/>
  <c r="M62" i="51"/>
  <c r="X32" i="51"/>
  <c r="I32" i="51"/>
  <c r="X90" i="51"/>
  <c r="Q90" i="51"/>
  <c r="X59" i="51"/>
  <c r="M59" i="51"/>
  <c r="X30" i="51"/>
  <c r="I30" i="51"/>
  <c r="X61" i="51"/>
  <c r="M61" i="51"/>
  <c r="X92" i="51"/>
  <c r="Q92" i="51"/>
  <c r="X88" i="51"/>
  <c r="O88" i="51"/>
  <c r="X76" i="51"/>
  <c r="K76" i="51"/>
  <c r="X44" i="51"/>
  <c r="I44" i="51"/>
  <c r="O107" i="51"/>
  <c r="X107" i="51"/>
  <c r="Q87" i="51"/>
  <c r="X87" i="51"/>
  <c r="M75" i="51"/>
  <c r="X75" i="51"/>
  <c r="Q106" i="51"/>
  <c r="X106" i="51"/>
  <c r="I25" i="51"/>
  <c r="X25" i="51"/>
  <c r="K55" i="51"/>
  <c r="X55" i="51"/>
  <c r="G24" i="51"/>
  <c r="X24" i="51"/>
  <c r="O86" i="51"/>
  <c r="X86" i="51"/>
  <c r="M28" i="51"/>
  <c r="X28" i="51"/>
  <c r="I26" i="51"/>
  <c r="G26" i="51"/>
  <c r="Z17" i="51" l="1"/>
  <c r="AF17" i="51"/>
  <c r="AH17" i="51"/>
  <c r="AD17" i="51"/>
  <c r="AJ17" i="51"/>
  <c r="AB17" i="51"/>
  <c r="D9" i="52"/>
  <c r="D9" i="62"/>
  <c r="D9" i="61"/>
  <c r="D9" i="65"/>
  <c r="D9" i="60"/>
  <c r="D9" i="59"/>
  <c r="D9" i="54"/>
  <c r="I9" i="65"/>
  <c r="I9" i="61"/>
  <c r="I9" i="59"/>
  <c r="F9" i="52"/>
  <c r="I9" i="62"/>
  <c r="I9" i="60"/>
  <c r="F9" i="54"/>
  <c r="C17" i="51"/>
  <c r="U9" i="51"/>
  <c r="D9" i="55"/>
  <c r="D9" i="3"/>
  <c r="F9" i="3"/>
  <c r="I9" i="55"/>
  <c r="M327" i="55" l="1"/>
  <c r="M833" i="53" l="1"/>
  <c r="B243" i="60" s="1"/>
  <c r="M243" i="60" s="1"/>
</calcChain>
</file>

<file path=xl/comments1.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2.xml><?xml version="1.0" encoding="utf-8"?>
<comments xmlns="http://schemas.openxmlformats.org/spreadsheetml/2006/main">
  <authors>
    <author>WILBERT PAQUIYAURI PRADO</author>
  </authors>
  <commentLis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3.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4.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5.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6.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sharedStrings.xml><?xml version="1.0" encoding="utf-8"?>
<sst xmlns="http://schemas.openxmlformats.org/spreadsheetml/2006/main" count="2005" uniqueCount="974">
  <si>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</si>
  <si>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</si>
  <si>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</si>
  <si>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</si>
  <si>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</si>
  <si>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</si>
  <si>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</si>
  <si>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</si>
  <si>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</si>
  <si>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</si>
  <si>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</si>
  <si>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</si>
  <si>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</si>
  <si>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</si>
  <si>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</si>
  <si>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</si>
  <si>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</si>
  <si>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</si>
  <si>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</si>
  <si>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</si>
  <si>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</si>
  <si>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</si>
  <si>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</si>
  <si>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</si>
  <si>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</si>
  <si>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</si>
  <si>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</si>
  <si>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</si>
  <si>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</si>
  <si>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</si>
  <si>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</si>
  <si>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</si>
  <si>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</si>
  <si>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</si>
  <si>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</si>
  <si>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</si>
  <si>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</si>
  <si>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</si>
  <si>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</si>
  <si>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</si>
  <si>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</si>
  <si>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</si>
  <si>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</si>
  <si>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</si>
  <si>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</si>
  <si>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</si>
  <si>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</si>
  <si>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</si>
  <si>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</si>
  <si>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</si>
  <si>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</si>
  <si>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</si>
  <si>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</si>
  <si>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</si>
  <si>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</si>
  <si>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</si>
  <si>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</si>
  <si>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</si>
  <si>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</si>
  <si>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</si>
  <si>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</si>
  <si>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</si>
  <si>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</si>
  <si>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</si>
  <si>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</si>
  <si>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</si>
  <si>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</si>
  <si>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</si>
  <si>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Ambiente 8</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</si>
  <si>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</si>
  <si>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</si>
  <si>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</si>
  <si>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</si>
  <si>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</si>
  <si>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</si>
  <si>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</si>
  <si>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</si>
  <si>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</si>
  <si>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</si>
  <si>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</si>
  <si>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Ambiente 9</t>
  </si>
  <si>
    <t>Ambiente 10</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</si>
  <si>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</si>
  <si>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</si>
  <si>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</si>
  <si>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</si>
  <si>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</si>
  <si>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</si>
  <si>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</si>
  <si>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</si>
  <si>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</si>
  <si>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</si>
  <si>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</si>
  <si>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</si>
  <si>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</si>
  <si>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</si>
  <si>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</si>
  <si>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</si>
  <si>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</si>
  <si>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</si>
  <si>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</si>
  <si>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</si>
  <si>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</si>
  <si>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</si>
  <si>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</si>
  <si>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</si>
  <si>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</si>
  <si>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11</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</si>
  <si>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</si>
  <si>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</si>
  <si>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</si>
  <si>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</si>
  <si>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</si>
  <si>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</si>
  <si>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</si>
  <si>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</si>
  <si>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</si>
  <si>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</si>
  <si>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</si>
  <si>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</si>
  <si>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</si>
  <si>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</si>
  <si>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</si>
  <si>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</si>
  <si>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</si>
  <si>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</si>
  <si>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</si>
  <si>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</si>
  <si>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</si>
  <si>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</si>
  <si>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</si>
  <si>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</si>
  <si>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</si>
  <si>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</si>
  <si>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</si>
  <si>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</si>
  <si>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</si>
  <si>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</si>
  <si>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</si>
  <si>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</si>
  <si>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</si>
  <si>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</si>
  <si>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</si>
  <si>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</si>
  <si>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</si>
  <si>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</si>
  <si>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</si>
  <si>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</si>
  <si>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</si>
  <si>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</si>
  <si>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</si>
  <si>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</si>
  <si>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</si>
  <si>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</si>
  <si>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</si>
  <si>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</si>
  <si>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</si>
  <si>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</si>
  <si>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</si>
  <si>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</si>
  <si>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</si>
  <si>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</si>
  <si>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</si>
  <si>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</si>
  <si>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</si>
  <si>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</si>
  <si>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</si>
  <si>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</si>
  <si>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</si>
  <si>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</si>
  <si>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</si>
  <si>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</si>
  <si>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 7A 
PROGRAMA DE ESTUDIOS IES</t>
  </si>
  <si>
    <t>ANEXO Nº9A 
ITINERARIO FORMATIVO IES</t>
  </si>
  <si>
    <t>Total horas (UD)</t>
  </si>
  <si>
    <t xml:space="preserve">Ayuda para verificar - f(x) criterios </t>
  </si>
  <si>
    <t>ORGANIZACIÓN DE LOS ELEMENTOS DEL MÓDULO</t>
  </si>
  <si>
    <t>FORMATO DE PROCESO - FORMULACIÓN DE CAPACIDADES E INDICADORES POR UNIDAD DE COMPETENCIA</t>
  </si>
  <si>
    <t>Experiencias formativas en situaciones reales de trabajo (ESRT)</t>
  </si>
  <si>
    <t>0563619</t>
  </si>
  <si>
    <t>M2982-3-001</t>
  </si>
  <si>
    <t>..</t>
  </si>
  <si>
    <t>´´</t>
  </si>
  <si>
    <r>
      <rPr>
        <b/>
        <sz val="9"/>
        <color theme="1"/>
        <rFont val="Calibri"/>
        <family val="2"/>
        <scheme val="minor"/>
      </rPr>
      <t>Comunicación efectiva.-</t>
    </r>
    <r>
      <rPr>
        <sz val="9"/>
        <color theme="1"/>
        <rFont val="Calibri"/>
        <family val="2"/>
        <scheme val="minor"/>
      </rPr>
      <t xml:space="preserve">  Expresar de manera clara conceptos, ideas, sentimientos, hechos y opiniones en forma oral y escrita para comunicarse e interactuar con otras personas en contextos sociales y laborales diversos. (UD)</t>
    </r>
  </si>
  <si>
    <r>
      <rPr>
        <b/>
        <sz val="9"/>
        <color theme="1"/>
        <rFont val="Calibri"/>
        <family val="2"/>
        <scheme val="minor"/>
      </rPr>
      <t>Inglés.</t>
    </r>
    <r>
      <rPr>
        <sz val="9"/>
        <color theme="1"/>
        <rFont val="Calibri"/>
        <family val="2"/>
        <scheme val="minor"/>
      </rPr>
      <t>- Comprender y comunicar ideas, cotidianamente, a nivel oral y escrito, así como interactuar en diversas situaciones en idioma inglés, en contextos sociales y laborales.(UD)</t>
    </r>
  </si>
  <si>
    <r>
      <rPr>
        <b/>
        <sz val="9"/>
        <color theme="1"/>
        <rFont val="Calibri"/>
        <family val="2"/>
        <scheme val="minor"/>
      </rPr>
      <t>Tecnologías de la Información.</t>
    </r>
    <r>
      <rPr>
        <sz val="9"/>
        <color theme="1"/>
        <rFont val="Calibri"/>
        <family val="2"/>
        <scheme val="minor"/>
      </rPr>
      <t>- Manejar herramientas informáticas de las TIC para buscar y analizar información, comunicarse y realizar procedimientos o tareas vinculados al área profesional, de acuerdo con los requerimientos de su entorno laboral.(UD)</t>
    </r>
  </si>
  <si>
    <r>
      <rPr>
        <b/>
        <sz val="9"/>
        <color theme="1"/>
        <rFont val="Calibri"/>
        <family val="2"/>
        <scheme val="minor"/>
      </rPr>
      <t>Solución de Problemas.</t>
    </r>
    <r>
      <rPr>
        <sz val="9"/>
        <color theme="1"/>
        <rFont val="Calibri"/>
        <family val="2"/>
        <scheme val="minor"/>
      </rPr>
      <t>- Identificar situaciones complejas para evaluar posibles soluciones, aplicando un conjunto de herramientas flexibles que conlleven a la atención de una necesidad.(UD)</t>
    </r>
  </si>
  <si>
    <r>
      <rPr>
        <b/>
        <sz val="9"/>
        <color theme="1"/>
        <rFont val="Calibri"/>
        <family val="2"/>
        <scheme val="minor"/>
      </rPr>
      <t>Trabajo colaborativo.</t>
    </r>
    <r>
      <rPr>
        <sz val="9"/>
        <color theme="1"/>
        <rFont val="Calibri"/>
        <family val="2"/>
        <scheme val="minor"/>
      </rPr>
      <t>- Participar de forma activa en el logro de objetivos y metas comunes, integrándose con otras personas con criterio de respeto y justicia, sin estereotipos de género u otros, en un contexto determinado.(T)</t>
    </r>
  </si>
  <si>
    <r>
      <rPr>
        <b/>
        <sz val="9"/>
        <color theme="1"/>
        <rFont val="Calibri"/>
        <family val="2"/>
        <scheme val="minor"/>
      </rPr>
      <t xml:space="preserve">Innovación.- </t>
    </r>
    <r>
      <rPr>
        <sz val="9"/>
        <color theme="1"/>
        <rFont val="Calibri"/>
        <family val="2"/>
        <scheme val="minor"/>
      </rPr>
      <t>Desarrollar procedimientos sistemáticos enfocados en la mejora significativa u original de un proceso, producto o servicio respondiendo a un problema, una necesidad o una oportunidad del sector productivo y educativo, el IES y la sociedad.(UD)</t>
    </r>
  </si>
  <si>
    <r>
      <rPr>
        <b/>
        <sz val="9"/>
        <color theme="1"/>
        <rFont val="Calibri"/>
        <family val="2"/>
        <scheme val="minor"/>
      </rPr>
      <t>Liderazgo personal y profesional.</t>
    </r>
    <r>
      <rPr>
        <sz val="9"/>
        <color theme="1"/>
        <rFont val="Calibri"/>
        <family val="2"/>
        <scheme val="minor"/>
      </rPr>
      <t>- Articular recursos y potencialidades de cada integrante de su equipo logrando un trabajo comprometido, colaborativo, creativo, ético, sensible a su contexto social y ambiente, en pro del bien común(T).</t>
    </r>
  </si>
  <si>
    <t>Asistir en el intercambio de información, documentación y coordinación de actividades de las distintas áreas de la empresa, en función a sus políticas y normativa vigente.</t>
  </si>
  <si>
    <r>
      <rPr>
        <b/>
        <sz val="9"/>
        <color theme="1"/>
        <rFont val="Calibri"/>
        <family val="2"/>
        <scheme val="minor"/>
      </rPr>
      <t>Ética.</t>
    </r>
    <r>
      <rPr>
        <sz val="9"/>
        <color theme="1"/>
        <rFont val="Calibri"/>
        <family val="2"/>
        <scheme val="minor"/>
      </rPr>
      <t>-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t>
    </r>
  </si>
  <si>
    <t>I.E.S.T.P. "CATALINA BUENDIA DE PECHO"</t>
  </si>
  <si>
    <t>SERVICIOS PRESTADOS A EMPRESAS</t>
  </si>
  <si>
    <t>ACTIVIDADES PROFESIONALES, CIENTÍFICAS Y TÉCNICAS</t>
  </si>
  <si>
    <t>ACTIVIDADES ADMINISTRATIVAS Y DE APOYO DE OFICINA Y OTRAS ACTIVIDADES DE APOYO A LAS EMPRESAS</t>
  </si>
  <si>
    <t>ADMINISTRACIÓN DE EMPRESAS</t>
  </si>
  <si>
    <t>PRESENCIAL</t>
  </si>
  <si>
    <t>PROFESIONAL TÉCNICO</t>
  </si>
  <si>
    <t>ANEXO Nº 8A 
PERFIL DE EGRESO IES</t>
  </si>
  <si>
    <t>El profesional técnico de administración de empresas, cuenta con habilidades técnicas para la constitución, organización y  supervisión del proceso empresarial con énfasis en producción, comercialización, finanzas, recursos humanos y en la gestión integral de la empresa. Asimismo, cuenta con capacidades para la identificación de oportunidades de negocio y para la generación y desarrollo de emprendimientos innovadores. Se desempeña con responsabilidad, eficiencia y con valores orientados hacia la mejora continua. Destaca por comunicarse de manera efectiva y en idioma inglés en el ámbito empresarial. Utiliza herramientas informáticas que le permite optimizar los procesos de trabajo y la toma de decisiones.</t>
  </si>
  <si>
    <t>1. Elabora documentos de comunicación y de soporte a la gestión, según las necesidades de la empresa.</t>
  </si>
  <si>
    <t>2. Realiza el registro de control de los documentos recibidos y emitidos, en función a los objetivos y necesidades de la empresa.</t>
  </si>
  <si>
    <t>3. Realiza el seguimiento a los trámites documentarios, de acuerdo a los procedimientos establecidos por la empresa y a la normativa vigente.</t>
  </si>
  <si>
    <t>4. Atiende al público, maneja arivos  y/o personal en base a los requerimientos de información y entrevistas solicitadas,de acuerdo a los procedimientos establecidos por la empresa y la normativa vigente.</t>
  </si>
  <si>
    <t>1. Coordina la ejecución de las actividades del Plan Operativo, en función a los procedimientos establecidos por la empresa y a la normativa vigente.</t>
  </si>
  <si>
    <t>2. Controla la ejecución de las actividades del Plan Operativo, en función a los procedimientos establecidos por la empresa y a la normativa vigente.</t>
  </si>
  <si>
    <t>3. Propone acciones de mejora para el cumplimiento de los objetivos, en función al Plan Operativo de la empresa.</t>
  </si>
  <si>
    <t>4. Mantiene actualizada la relación de actividades y avance del área, de acuerdo a los procedimientos establecidos por la empresa y a la normativa vigente.</t>
  </si>
  <si>
    <t>5. Presenta informes detallados consolidados del área, de acuerdo a los procedimientos establecidos por la empresa y a la normativa vigente.</t>
  </si>
  <si>
    <t>1. Elabora el Plan Operativo, considerando la disponibilidad de los diferentes recursos en función a lo establecido en el Plan Estratégico, políticas de la empresa y normativa vigente.</t>
  </si>
  <si>
    <t>2. Implementa la ejecución del Plan operativo, teniendo en cuenta las políticas de la empresa y la normativa vigente.</t>
  </si>
  <si>
    <t>3. Evalúa los indicadores de gestión del Plan Operativo, según los objetivos de la empresa.</t>
  </si>
  <si>
    <t>4. Evalúa informes y reportes de gestión del área asignada, en función a los procedimientos establecidos por la empresa y normativa vigente.</t>
  </si>
  <si>
    <t>5. Elabora reportes de gestión, estableciendo observaciones y acciones de mejora, según los objetivos de la empresa.</t>
  </si>
  <si>
    <t>1. Utiliza estrategias de escucha activa y asertiva en contextos sociales y laborales, sin estereotipos de género u otros.</t>
  </si>
  <si>
    <t>2. Organiza información de manera oral y escrita en contextos sociales y laborales, de manera objetiva y empática.</t>
  </si>
  <si>
    <t>3. Expresa de manera clara conceptos, ideas, sentimientos y hechos en forma oral y escrita y a través de distintos medios, incluyendo los medios virtuales, utilizando el lenguaje de acuerdo a los contextos sociales y laborales, sin estereotipos de género u otro.</t>
  </si>
  <si>
    <t>4. Interpreta conceptos, ideas, sentimientos y hechos provenientes de distintos medios, considerando el contexto social y laboral.</t>
  </si>
  <si>
    <t>4. Aplica la información obtenida en la red, añadiendo valor a los resultados obtenidos.</t>
  </si>
  <si>
    <t>3. Contribuye al aprendizaje entre iguales en medios digitales respetando fuentes, de manera ética y responsable.</t>
  </si>
  <si>
    <t>2. Evalua la información de la red, considerando su calidad, fiabilidad y pertinencia.</t>
  </si>
  <si>
    <t>1. Utiliza herramientas de ofimática y especializadas para responder a los requerimientos del entorno laboral, de manera ética, eficiente y responsable.</t>
  </si>
  <si>
    <t xml:space="preserve">1. Explora su entorno para identificar ideas de mejora significativas u originales a problemas, necesidades u oportunidades de su contexto social, cultural y productivo. </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</si>
  <si>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</si>
  <si>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</si>
  <si>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</si>
  <si>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1. Identifica las causas que originan el problema, teniendo en cuenta el contexto.</t>
  </si>
  <si>
    <t>2. Propone estrategias de solución,  teniendo, en cuenta criterios de pertinencia, ética, igualdad e inclusión.</t>
  </si>
  <si>
    <t>1. Actúa con honestidad, honradez, integridad y ética en los múltiples roles que asume, fomentando una cultura transparente, orientada al bien común, en contextos sociales y laborales.</t>
  </si>
  <si>
    <t>2. Contribuye al establecimiento de relaciones justas, basadas en el respeto de los derechos de la persona y cumplimiento de las obligaciones y de las normas que aseguren una convivencia democrática.</t>
  </si>
  <si>
    <t>3. Aplica los códigos de ética en su quehacer profesional de manera autónoma, con responsabilidad y haciendo uso eficiente de los recursos.</t>
  </si>
  <si>
    <t xml:space="preserve">1. Participa activamente en el planteamiento y resolución de las tareas del equipo, valorando los aportes de cada miembro, sin estereotipos de género, étnicos u otros. </t>
  </si>
  <si>
    <t xml:space="preserve">2. Fomenta el reparto equitativo de tareas en el equipo, de acuerdo al nivel de dificultad y complejidad de las mismas, sin estereotipos de género, étnico u otros. </t>
  </si>
  <si>
    <t xml:space="preserve">3. Expresa asertivamente y sin discriminación propuestas e ideas a quienes integran su equipo, considerando el contexto de la tarea, fomentando el espíritu de equipo y la integración de los puntos de vista de los demás </t>
  </si>
  <si>
    <t>4. Cumple con las tareas asignadas en el equipo, a tiempo y con calidad, contribuyendo al logro final.</t>
  </si>
  <si>
    <t>1. Identifica sus fortalezas y debilidades, mostrando disposición a las recomendaciones y evaluaciones de los otros.</t>
  </si>
  <si>
    <t>2. Establece comunicación oral y escrita, empática, inclusiva y horizontal, fomentando una cultura organizacional de respeto por la dignidad de la persona y la equidad.</t>
  </si>
  <si>
    <t xml:space="preserve">3. Establece relaciones de convivencia saludable y una cultura de la gestión constructiva del conflicto fomentando comportamientos éticos orientadas al bien común y rechazando las prácticas de corrupción. </t>
  </si>
  <si>
    <t>4. Desarrolla una cultura de calidad y mejora continua para el logro de objetivos, fomentando la participación y el compromiso del equipo y de sí mismo, con su entorno local, regional y nacional.</t>
  </si>
  <si>
    <t>UC1.C1</t>
  </si>
  <si>
    <t>Gestionar</t>
  </si>
  <si>
    <t>el proceso de documentación administrativo y comercial,</t>
  </si>
  <si>
    <t>en un marco de excelencia administrativa de acuerdo a la normatividad vigente.</t>
  </si>
  <si>
    <t>C1.I1</t>
  </si>
  <si>
    <t>Elabora</t>
  </si>
  <si>
    <t>documentos administrativos y comerciales,</t>
  </si>
  <si>
    <t>aplicando las normas de redacción y las TIC sin errores.</t>
  </si>
  <si>
    <t>C1.I2</t>
  </si>
  <si>
    <t>Mantiene</t>
  </si>
  <si>
    <t>documentos administrativos y comerciales actualizados y en orden,</t>
  </si>
  <si>
    <t>de acuerdo a las necesidades de la empresa.</t>
  </si>
  <si>
    <t>C1.I3</t>
  </si>
  <si>
    <t>Monitorea</t>
  </si>
  <si>
    <t>documentación recibida y emitida,</t>
  </si>
  <si>
    <t>en función a los objetivos y necesidades de la empresa, respetando la normatividad vigente.</t>
  </si>
  <si>
    <t>UC1.C2</t>
  </si>
  <si>
    <t>Sistematizar</t>
  </si>
  <si>
    <t>información a partir del procesamiento de datos,</t>
  </si>
  <si>
    <t>utilizando software, para la elaboración de reportes de gestión.</t>
  </si>
  <si>
    <t>C2.I1</t>
  </si>
  <si>
    <t>Selecciona</t>
  </si>
  <si>
    <t>datos relevantes de acuerdo a la finalidad establecida,</t>
  </si>
  <si>
    <t>aplicando las normas y procedimientos de la empresa.</t>
  </si>
  <si>
    <t>C2.I2</t>
  </si>
  <si>
    <t>Procesa</t>
  </si>
  <si>
    <t>datos de acuerdo a la información requerida   utilizando software,</t>
  </si>
  <si>
    <t>C2.I3</t>
  </si>
  <si>
    <t>Reporta</t>
  </si>
  <si>
    <t>información para la gestión,</t>
  </si>
  <si>
    <t>de acuerdo a las  indicaciones de la empresa.</t>
  </si>
  <si>
    <t>UC1.C3</t>
  </si>
  <si>
    <t>Elaborar</t>
  </si>
  <si>
    <t>organigramas y manuales organizativos,</t>
  </si>
  <si>
    <t>siguiendo los estándares establecidos por la empresa y de acuerdo a la normatividad vigente.</t>
  </si>
  <si>
    <t>C3.I1</t>
  </si>
  <si>
    <t>Identifica</t>
  </si>
  <si>
    <t>roles y responsabilidades en la organización,</t>
  </si>
  <si>
    <t>en base a los documentos institucionales, indicaciones de la empresa, la normatividad vigente, utilizando software de soporte.</t>
  </si>
  <si>
    <t>C3.I2</t>
  </si>
  <si>
    <t>manuales organizativos en base a los objetivos, funciones  y organización de la empresa,</t>
  </si>
  <si>
    <t>respetando la normatividad vigente.</t>
  </si>
  <si>
    <t>C3.I3</t>
  </si>
  <si>
    <t>Representa</t>
  </si>
  <si>
    <t>en esquemas, los procesos y procedimientos de la empresa,</t>
  </si>
  <si>
    <t>a partir de la información de los organigramas y manuales de la empresa.</t>
  </si>
  <si>
    <t>UC1.C4</t>
  </si>
  <si>
    <t>Interactuar</t>
  </si>
  <si>
    <t>con los usuarios internos y externos para lograr objetivos,</t>
  </si>
  <si>
    <t>de acuerdo a los procedimientos  y politicas de la empresa.</t>
  </si>
  <si>
    <t>C4.I1</t>
  </si>
  <si>
    <t>las tendencias del mercado para establecer posibles líneas de acción,</t>
  </si>
  <si>
    <t>de acuerdo a las necesidades del cliente.</t>
  </si>
  <si>
    <t>C4.I2</t>
  </si>
  <si>
    <t>Atiende</t>
  </si>
  <si>
    <t>al público y/o personal de la empresa de manera empática, buscando satisfacer sus requerimientos,</t>
  </si>
  <si>
    <t>de acuerdo a los procedimientos establecidos por la empresa y  la normatividad vigente.</t>
  </si>
  <si>
    <t>C4.I3</t>
  </si>
  <si>
    <t>Genera</t>
  </si>
  <si>
    <t>relaciones de mediano y largo plazo con los clientes,</t>
  </si>
  <si>
    <t>aplicando técnicas de marketing, basadas en la identificación y satisfacción de sus necesidades.</t>
  </si>
  <si>
    <t>UC1.C5</t>
  </si>
  <si>
    <t>Determinar</t>
  </si>
  <si>
    <t>el valor del dinero en el tiempo y establecer cuotas y amortizaciones con precisión realizando cálculos matemáticos mediante herramientas informáticas,</t>
  </si>
  <si>
    <t>C5.I1</t>
  </si>
  <si>
    <t>datos relevantes,</t>
  </si>
  <si>
    <t>de acuerdo a la información solicitada  por la empresa.</t>
  </si>
  <si>
    <t>C5.I2</t>
  </si>
  <si>
    <t>Ejecuta</t>
  </si>
  <si>
    <t>cálculos del valor del dinero en el tiempo, intereses, cuotas y amortizaciones con precisión,</t>
  </si>
  <si>
    <t>de acuerdo a las necesidades de la empresa, aplicando las matemáticas y herramientas informáticas.</t>
  </si>
  <si>
    <t>C5.I3</t>
  </si>
  <si>
    <t>reportes basados en los resultados obtenidos por cálculos y estimaciones para apoyar la toma de decisiones de la empresa,</t>
  </si>
  <si>
    <t>en base a sus requerimientos específicos.</t>
  </si>
  <si>
    <t>UC1.C6</t>
  </si>
  <si>
    <t>Aplicar</t>
  </si>
  <si>
    <t>los procesos logísticos de la empresa,</t>
  </si>
  <si>
    <t>utilizando los procedimientos establecidos y la normatividad vigente.</t>
  </si>
  <si>
    <t>C6.I1</t>
  </si>
  <si>
    <t>Realiza</t>
  </si>
  <si>
    <t>procedimientos de compras, abastecimiento y e-commerce,</t>
  </si>
  <si>
    <t>de acuerdo a los objetivos de la empresa.</t>
  </si>
  <si>
    <t>C6.I2</t>
  </si>
  <si>
    <t>procedimientos de almacenamiento, custodia y despacho de mercancías,</t>
  </si>
  <si>
    <t>de acuerdo a los procedimientos de la empresa.</t>
  </si>
  <si>
    <t>C6.I3</t>
  </si>
  <si>
    <t>procedimientos de logística inversa,</t>
  </si>
  <si>
    <t>de acuerdo a los objetivos y políticas de la empresa.</t>
  </si>
  <si>
    <t>C6.I4</t>
  </si>
  <si>
    <t>Calcula</t>
  </si>
  <si>
    <t>el punto de equilibrio, stocks de  seguridad y otros indicadores logísticos,</t>
  </si>
  <si>
    <t>de acuerdo a las políticas de la empresa.</t>
  </si>
  <si>
    <t>UC1.C7</t>
  </si>
  <si>
    <t>reportes de negocios,</t>
  </si>
  <si>
    <t>utilizando indicadores de gestión cuantitativos y cualitativos, según las necesidades de la empresa.</t>
  </si>
  <si>
    <t>C7.I1</t>
  </si>
  <si>
    <t>Analiza</t>
  </si>
  <si>
    <t>los resultados de gestión utilizando indicadores de gestión,</t>
  </si>
  <si>
    <t>según las políticas de la empresa.</t>
  </si>
  <si>
    <t>C7.I2</t>
  </si>
  <si>
    <t>reportes aplicando estadígrafos, que apoyen la toma de decisiones,</t>
  </si>
  <si>
    <t>C7.I3</t>
  </si>
  <si>
    <t>indicadores para generar reportes específicos recurrentes,</t>
  </si>
  <si>
    <t>según lo asignado por la empresa.</t>
  </si>
  <si>
    <t>UC1.C8</t>
  </si>
  <si>
    <t>Apoyar</t>
  </si>
  <si>
    <t>de acuerdo a la Ley General de Sociedades y normas vigentes establecidas.</t>
  </si>
  <si>
    <t>C8.I1</t>
  </si>
  <si>
    <t>trámites de constitución o modificación de empresas,</t>
  </si>
  <si>
    <t>según lo establecido por la ley.</t>
  </si>
  <si>
    <t>C8.I2</t>
  </si>
  <si>
    <t>el seguimiento de los procesos y trámites necesarios para la constitución de empresas,</t>
  </si>
  <si>
    <t>elaborando reportes de la situación.</t>
  </si>
  <si>
    <t>C8.I3</t>
  </si>
  <si>
    <t>cronogramas de actividades y presupuestos básicos para crear o modificar empresas,</t>
  </si>
  <si>
    <t>CE1.C1</t>
  </si>
  <si>
    <t>UC2.C1</t>
  </si>
  <si>
    <t>Generar</t>
  </si>
  <si>
    <t>información comercial</t>
  </si>
  <si>
    <t>mediante la aplicación de técnicas de investigación de mercados, para respaldar la toma de decisiones.</t>
  </si>
  <si>
    <t>investigaciones de mercado básicas de acuerdo a las necesidades de la empresa,</t>
  </si>
  <si>
    <t>aplicando las técnicas indicadas por sus superiores, para respaldar la toma de decisiones.</t>
  </si>
  <si>
    <t>reportes comerciales periódicos generando información oportuna, suficiente y relevante, para apoyar la toma de decisiones,</t>
  </si>
  <si>
    <t>según lo solicitado por la empresa.</t>
  </si>
  <si>
    <t>Organiza</t>
  </si>
  <si>
    <t>bases de datos que garanticen la ubicación y recuperación de datos comerciales relevantes para la empresa,</t>
  </si>
  <si>
    <t>de acuerdo a los procedimientos establecidos.</t>
  </si>
  <si>
    <t>Colabora</t>
  </si>
  <si>
    <t>en la elaboración del Plan operativo de comercialización de la empresa con efectividad y ética,</t>
  </si>
  <si>
    <t>Participa</t>
  </si>
  <si>
    <t>en la ejecución del Plan Operativo de comercialización,</t>
  </si>
  <si>
    <t>en función de lo establecido por la empresa.</t>
  </si>
  <si>
    <t>UC2.C2</t>
  </si>
  <si>
    <t xml:space="preserve">la elaboración y ejecución del Plan de comercialización, </t>
  </si>
  <si>
    <t>en función a los objetivos de la empresa.</t>
  </si>
  <si>
    <t>Recolecta</t>
  </si>
  <si>
    <t>información para la realización del Plan de comercialización,</t>
  </si>
  <si>
    <t>de acuerdo a las normas y procedimientos de la empresa.</t>
  </si>
  <si>
    <t>UC2.C3</t>
  </si>
  <si>
    <t>la elaboración y ejecución del Plan de producción/operaciones,</t>
  </si>
  <si>
    <t>tomando en cuenta los objetivos de la empresa y las interacciones con otras áreas de la misma.</t>
  </si>
  <si>
    <t>información adecuada para la realización del Plan de producción/operaciones,</t>
  </si>
  <si>
    <t>en la elaboración del Plan operativo de producción/operaciones de la empresa con efectividad y ética,</t>
  </si>
  <si>
    <t>en la ejecución del Plan Operativo de producción/operaciones,</t>
  </si>
  <si>
    <t>en función de los objetivos de la empresa.</t>
  </si>
  <si>
    <t>UC2.C4</t>
  </si>
  <si>
    <t>Ejecutar</t>
  </si>
  <si>
    <t>actividades del proceso de Recursos humanos,</t>
  </si>
  <si>
    <t>en función a las políticas de la empresa y normas vigentes.</t>
  </si>
  <si>
    <t>en la planificación del proceso de recursos humanos,</t>
  </si>
  <si>
    <t>de acuerdo a las necesidades de la empresa y a las tareas encomendadas.</t>
  </si>
  <si>
    <t>la documentación necesaria para el manejo de los recursos humanos,</t>
  </si>
  <si>
    <t>de acuerdo a los procedimientos de la empresa y disposiciones legales vigentes.</t>
  </si>
  <si>
    <t>en la ejecución de procedimientos específicos de reclutamiento, selección, inducción, evaluación y otros,</t>
  </si>
  <si>
    <t>en el marco de las políticas de la empresa y el Plan de recursos humanos.</t>
  </si>
  <si>
    <t>UC2.C5</t>
  </si>
  <si>
    <t>la planilla de remuneraciones,</t>
  </si>
  <si>
    <t>de acuerdo a las instrucciones de la Gerencia y a las normas vigentes.</t>
  </si>
  <si>
    <t>de acuerdo a los procedimientosde la empresa y normas vigentes.</t>
  </si>
  <si>
    <t>la documentación laboral organizada y actualizada,</t>
  </si>
  <si>
    <t>de acuerdo a las disposiciones legales vigentes, a los procedimientos de la empresa principios éticos.</t>
  </si>
  <si>
    <t>Prepara</t>
  </si>
  <si>
    <t>reportes de información laboral,</t>
  </si>
  <si>
    <t xml:space="preserve">de acuerdo a lo solicitado por el profesional responsable. </t>
  </si>
  <si>
    <t>UC2.C6</t>
  </si>
  <si>
    <t>la elaboración de procesos de mejora continua,</t>
  </si>
  <si>
    <t>considerando los estándares de calidad y la cultura organizacional.</t>
  </si>
  <si>
    <t>en el desarrollo de procesos de mejora continua,</t>
  </si>
  <si>
    <t>tomando en cuenta los estándares de calidad establecidos por la empresa.</t>
  </si>
  <si>
    <t>Utiliza</t>
  </si>
  <si>
    <t>sistemas de benchmarking interno, genérico y competitivo básicos,</t>
  </si>
  <si>
    <t>de acuerdo a las pautas brindadas por la empresa.</t>
  </si>
  <si>
    <t>en la creación y desarrollo de procesos de toma de decisiones administrativas efectivas y éticas,</t>
  </si>
  <si>
    <t>de acuerdo a las políticas establecidas por la empresa.</t>
  </si>
  <si>
    <t>UC2.C7</t>
  </si>
  <si>
    <t>información que permita la toma de decisiones,</t>
  </si>
  <si>
    <t>aplicando herramientas estadísticas.</t>
  </si>
  <si>
    <t>C7.C1</t>
  </si>
  <si>
    <t>Revisa</t>
  </si>
  <si>
    <t>información disponible pasada y presente para determinar índices y patrones estadísticos que sirvan para realizar proyecciones en la empresa,</t>
  </si>
  <si>
    <t>según las políticas establecidas por la empresa.</t>
  </si>
  <si>
    <t>C7.C2</t>
  </si>
  <si>
    <t>información disponible pasada y presente,</t>
  </si>
  <si>
    <t>utilizando estadígrafos de posición y dispersión, para comprender el comportamiento de las variables para la toma de decisiones.</t>
  </si>
  <si>
    <t>C7.C3</t>
  </si>
  <si>
    <t>proyecciones con los métodos más adecuados,</t>
  </si>
  <si>
    <t>utilizando herramientas informáticas.</t>
  </si>
  <si>
    <t>UC2.C8</t>
  </si>
  <si>
    <t>información económica que permita la toma de decisiones,</t>
  </si>
  <si>
    <t>en base a variables micro y macroeconómicas básicas.</t>
  </si>
  <si>
    <t>los tipos de mercado básicos y sus características evaluando sus impactos positivos y negativos para la empresa,</t>
  </si>
  <si>
    <t>información macroeconómica básica para comprender el entorno económico de la empresa, con sus oportunidades y amenazas,</t>
  </si>
  <si>
    <t>información microeconómica básica para sustentar la gestión económica de la empresa,</t>
  </si>
  <si>
    <t>UC3.C1</t>
  </si>
  <si>
    <t>Identificar</t>
  </si>
  <si>
    <t>oportunidades de negocios,</t>
  </si>
  <si>
    <t>según necesidades del mercado y/u objetivos de la empresa.</t>
  </si>
  <si>
    <t>la búsqueda de oportunidades de negocios evaluando las necesidades del mercado,</t>
  </si>
  <si>
    <t>informes evaluando las oportunidades y riesgos detectados,</t>
  </si>
  <si>
    <t>de acuerdo a las indicaciones del profesional responsable, para facilitar la toma de decisiones.</t>
  </si>
  <si>
    <t>Formula</t>
  </si>
  <si>
    <t>planes de negocios para aprovechar las oportunidades y enfrentar los riesgos detectados evaluando las variables del entorno,</t>
  </si>
  <si>
    <t>UC3.C2</t>
  </si>
  <si>
    <t>Analizar</t>
  </si>
  <si>
    <t>estados financieros,</t>
  </si>
  <si>
    <t>según indicadores de la empresa y normatividad vigente.</t>
  </si>
  <si>
    <t xml:space="preserve">C2.I1 </t>
  </si>
  <si>
    <t>los estados financieros de la empresa,</t>
  </si>
  <si>
    <t>aplicando los ratios de liquidez, solvencia, rentabilidad y gestión.</t>
  </si>
  <si>
    <t>reportes relativos a los estados financieros con indicadores,</t>
  </si>
  <si>
    <t>de acuerdo a la normatividad vigente y a las necesidades de la empresa.</t>
  </si>
  <si>
    <t>Opina</t>
  </si>
  <si>
    <t>sobre los resultados de la gestión,</t>
  </si>
  <si>
    <t>según indicadores y alcances de la empresa y en base a los informes y estados financieros.</t>
  </si>
  <si>
    <t>UC3.C3</t>
  </si>
  <si>
    <t>Formular</t>
  </si>
  <si>
    <t>proyectos empresariales,</t>
  </si>
  <si>
    <t>según necesidades de mercado y/u objetivos de la empresa, cumpliendo la normativa vigente.</t>
  </si>
  <si>
    <t>perfiles de proyecto,</t>
  </si>
  <si>
    <t>de acuerdo a las políticas y procedimientos de la empresa.</t>
  </si>
  <si>
    <t>estudios de pre- factibilidad,</t>
  </si>
  <si>
    <t>de acuerdo a las políticas, características  y procedimientos de la empresa.</t>
  </si>
  <si>
    <t>informes sobre el desarrollo de proyectos,</t>
  </si>
  <si>
    <t>de acuerdo a las necesidades y pautas de la empresa.</t>
  </si>
  <si>
    <t>UC3.C4</t>
  </si>
  <si>
    <t>Evaluar</t>
  </si>
  <si>
    <t>para establecer su viabilidad, factibilidad y rentabilidad.</t>
  </si>
  <si>
    <t>la factibilidad de los proyectos empresariales brindados,</t>
  </si>
  <si>
    <t>de acuerdo a procedimientos e indicadores proporcionados por la empresa.</t>
  </si>
  <si>
    <t>reportes relativos a los hallazgos en el proyecto,</t>
  </si>
  <si>
    <t>de acuerdo a las pautas establecidas por la empresa.</t>
  </si>
  <si>
    <t>Apoya</t>
  </si>
  <si>
    <t>en la selección del proyecto más adecuado,</t>
  </si>
  <si>
    <t>tomando en cuenta los principales indicadores: TIR, VAN, beneficio/costo y periodo de recuperación.</t>
  </si>
  <si>
    <t>UC3.C5</t>
  </si>
  <si>
    <t>las actividades del plan operativo de la empresa,</t>
  </si>
  <si>
    <t>teniendo en cuenta el proceso administrativo y los principios generales de la administración.</t>
  </si>
  <si>
    <t>las actividades planificadas en el Plan operativo con efectividad y ética, preocupándose de la trazabilidad de su accionar,</t>
  </si>
  <si>
    <t>Mide</t>
  </si>
  <si>
    <t>los resultados de gestión y logros de la empresa,</t>
  </si>
  <si>
    <t>implementando tableros de comando y herramientas similares.</t>
  </si>
  <si>
    <t>resultados de gestión,</t>
  </si>
  <si>
    <t>basados en las mediciones realizadas con las herramientas de control implementadas.</t>
  </si>
  <si>
    <t>UC3.C6</t>
  </si>
  <si>
    <t>las herramientas de financiamiento más adecuadas para las operaciones de la empresa,</t>
  </si>
  <si>
    <t>teniendo en cuenta el cumplimiento de sus obligaciones tributarias.</t>
  </si>
  <si>
    <t>las fuentes de financiamiento existentes en el sistema financiero,</t>
  </si>
  <si>
    <t>elaborando reportes comparativos de sus ventajas y desventajas.</t>
  </si>
  <si>
    <t>Sugiere</t>
  </si>
  <si>
    <t>las fuentes de financiamiento y las operaciones bancarias más adecuadas para la empresa sustentando su elección,</t>
  </si>
  <si>
    <t>teniendo en cuenta las políticas de la empresa.</t>
  </si>
  <si>
    <t>los tributos generados por el uso de las herramientas de financiamiento a aplicar,</t>
  </si>
  <si>
    <t>considerando los beneficios para la empresa.</t>
  </si>
  <si>
    <t>UC3.C7</t>
  </si>
  <si>
    <t>las oportunidades de negocio en el mercado internacional,</t>
  </si>
  <si>
    <t>seleccionando la más pertinente para la empresa.</t>
  </si>
  <si>
    <t>matrices de identificación y selección de mercados utilizando herramientas informáticas y fuentes secundarias,</t>
  </si>
  <si>
    <t>de acuerdo a procedimientos verificables establecidos por la empresa.</t>
  </si>
  <si>
    <t>Determina</t>
  </si>
  <si>
    <t>la viabilidad y objetivos de mercado,</t>
  </si>
  <si>
    <t>utilizando la matriz de segmentación de mercados internacionales.</t>
  </si>
  <si>
    <t>en la elaboración de planes de negocios internacionales,</t>
  </si>
  <si>
    <t>utilizando el proceso de planificación.</t>
  </si>
  <si>
    <t>C7.I4</t>
  </si>
  <si>
    <t>en la ejecución de Plan de Negocios Internacionales aprobado, con efectividad y ética, coordinando con las áreas de la empresa involucradas,</t>
  </si>
  <si>
    <t>UC3.C8</t>
  </si>
  <si>
    <t>Interpretar</t>
  </si>
  <si>
    <t>la legislación comercial y tributaria,</t>
  </si>
  <si>
    <t>para determinar las obligaciones de la empresa y los procedimientos para cumplirlas oportunamente.</t>
  </si>
  <si>
    <t>los procedimientos comerciales aplicables a la empresa,</t>
  </si>
  <si>
    <t>de acuerdo a lo establecido en la normatividad vigente.</t>
  </si>
  <si>
    <t>los tributos, tasas e impuestos que afectan a la empresa,</t>
  </si>
  <si>
    <t>de acuerdo a los procedimientos legales vigentes.</t>
  </si>
  <si>
    <t>reportes tributarios básicos,</t>
  </si>
  <si>
    <t>de acuerdo a las necesidades de control de la empresa.</t>
  </si>
  <si>
    <t>UC3.C9</t>
  </si>
  <si>
    <t>la gestión comercial de la empresa,</t>
  </si>
  <si>
    <t>aplicando el proceso administrativo con eficiencia, eficacia y ética.</t>
  </si>
  <si>
    <t>C9.I1</t>
  </si>
  <si>
    <t>Aplica</t>
  </si>
  <si>
    <t>el proceso administrativo a la gestión comercial,</t>
  </si>
  <si>
    <t>en el marco del plan estratégico y operativo de marketing.</t>
  </si>
  <si>
    <t>C9.I2</t>
  </si>
  <si>
    <t>Controla</t>
  </si>
  <si>
    <t>el proceso de ventas,</t>
  </si>
  <si>
    <t>emitiendo reportes con la periodicidad y características indicada por la empresa.</t>
  </si>
  <si>
    <t>C9.I3</t>
  </si>
  <si>
    <t>Emite</t>
  </si>
  <si>
    <t>reportes de marketing,</t>
  </si>
  <si>
    <t>según los tópicos que le indica la gerencia del área.</t>
  </si>
  <si>
    <t>UC3.C10</t>
  </si>
  <si>
    <t>información contable mediante software especializado,</t>
  </si>
  <si>
    <t xml:space="preserve"> de acuerdo a las normas vigentes y a las necesidades de la empresa.</t>
  </si>
  <si>
    <t>C10.I1</t>
  </si>
  <si>
    <t>reportes y estados financieros,</t>
  </si>
  <si>
    <t>de acuerdo a las normas vigentes y las necesidades de la empresa, utilizando software especializado.</t>
  </si>
  <si>
    <t>C10.I2</t>
  </si>
  <si>
    <t>reportes de costos históricos y proyectados,</t>
  </si>
  <si>
    <t xml:space="preserve">de acuerdo a las pautas dadas por el profesional responsable. </t>
  </si>
  <si>
    <t>C10.I3</t>
  </si>
  <si>
    <t>Suministra</t>
  </si>
  <si>
    <t>información de los presupuestos,</t>
  </si>
  <si>
    <t>de acuerdo a las necesidades  y procedimientos de la empresa  para el cumplimiento de sus objetivos.</t>
  </si>
  <si>
    <t>Comunicar</t>
  </si>
  <si>
    <t xml:space="preserve">conceptos, ideas, opiniones, sentimientos y hechos de forma coherente, precisa y clara, en medios presenciales y virtuales, en situaciones relacionadas a su entorno personal y profesional, </t>
  </si>
  <si>
    <t>valorando y utilizando la comunicación oral, la interculturalidad, sin estereotipos de género u otro, verificando la comprensión del interlocutor.</t>
  </si>
  <si>
    <t xml:space="preserve">conceptos, ideas, sentimientos  y hechos en forma oral,  en situaciones vinculadas a su entorno personal y profesional </t>
  </si>
  <si>
    <t xml:space="preserve">Explica </t>
  </si>
  <si>
    <t xml:space="preserve">información de manera oral  en situaciones vinculadas a su entorno personal y profesional , </t>
  </si>
  <si>
    <t>utilizando tècnicas de comunicaciòn y reconociendo la intención de su interlocutor.</t>
  </si>
  <si>
    <t>CE1.C2</t>
  </si>
  <si>
    <t xml:space="preserve">la información, proveniente de medios físicos y virtuales, relacionados al programa de estudios,  </t>
  </si>
  <si>
    <t>utilizando estrategias efectivas de comprensión y organización de la información y comunicándola a través de diferentes formas.</t>
  </si>
  <si>
    <t>C2.i1</t>
  </si>
  <si>
    <t xml:space="preserve">Lee </t>
  </si>
  <si>
    <t xml:space="preserve">textos y documentación escrita vinculados al programa de estudios </t>
  </si>
  <si>
    <t>haciendo uso de estrategias efectivas de comprensión lectora.</t>
  </si>
  <si>
    <t>CE1.C3</t>
  </si>
  <si>
    <t>Redactar</t>
  </si>
  <si>
    <t xml:space="preserve">documentos académicos y técnicos relacionados a su programa de estudios </t>
  </si>
  <si>
    <t>haciendo uso de la estructura del texto y sus propiedades y respetando la propiedad intelectual.</t>
  </si>
  <si>
    <t>C2.i2</t>
  </si>
  <si>
    <t>Lee, comprende y organiza</t>
  </si>
  <si>
    <t xml:space="preserve">la información de los textos y documentación escrita relacionados al programa de estudios </t>
  </si>
  <si>
    <t>en organizadores  gráficos.</t>
  </si>
  <si>
    <t>C2.i3</t>
  </si>
  <si>
    <t xml:space="preserve">la información leída en forma oral y escrita, </t>
  </si>
  <si>
    <t xml:space="preserve">utilizando técnicas y formatos en forma clara y asertiva </t>
  </si>
  <si>
    <t xml:space="preserve">Utiliza </t>
  </si>
  <si>
    <t xml:space="preserve">las normas en la redacción de documentos académicos y técnicos </t>
  </si>
  <si>
    <t>relacionados a su programa de estudios.</t>
  </si>
  <si>
    <t xml:space="preserve">Elabora </t>
  </si>
  <si>
    <t xml:space="preserve">textos  académicos y técnicos relacionados con su  programa de estudios, </t>
  </si>
  <si>
    <t>considerando su estructura  y recogiendo información de fuentes físicas y virtuales pertinentes</t>
  </si>
  <si>
    <t xml:space="preserve">Redacta </t>
  </si>
  <si>
    <t xml:space="preserve">documentos administrativos  y técnicos relacionados a su programa de estudio </t>
  </si>
  <si>
    <t>teniendo en cuenta su estructura y estilos.</t>
  </si>
  <si>
    <t>CE3.C1</t>
  </si>
  <si>
    <t>Utilizar</t>
  </si>
  <si>
    <t xml:space="preserve">aplicaciones y herramientas informáticas para la búsqueda, comunicación y análisis de información  de manera responsable </t>
  </si>
  <si>
    <t>y considerando los principios éticos.</t>
  </si>
  <si>
    <t xml:space="preserve"> las partes de la computadora</t>
  </si>
  <si>
    <t>reconociendo el hardware, software, periféricos y aplicativos</t>
  </si>
  <si>
    <t>aplicaciones de internet para la búsqueda de la información,</t>
  </si>
  <si>
    <t>aplicando criterios para la selección de información y el respeto a la propiedad intelectual</t>
  </si>
  <si>
    <t xml:space="preserve">aplicaciones para la comunicación y colaboración de acuerdo a la necesidad de información, </t>
  </si>
  <si>
    <t>con responsabilidad y ética profesional</t>
  </si>
  <si>
    <t>CE3.C2</t>
  </si>
  <si>
    <t xml:space="preserve">software de ofimática de acuerdo al programa de estudios, </t>
  </si>
  <si>
    <t xml:space="preserve">considerando las necesidades de sistematización de la información. </t>
  </si>
  <si>
    <t xml:space="preserve">procesador de textos en la elaboración de documentos, </t>
  </si>
  <si>
    <t>teniendo en cuenta los requerimientos del contexto laboral y los formatos vinculados al programa de estudios.</t>
  </si>
  <si>
    <t>Sistematiza</t>
  </si>
  <si>
    <t xml:space="preserve">información </t>
  </si>
  <si>
    <t>utilizando hoja de cálculo de manera eficiente, vinculados al programa de estudios.</t>
  </si>
  <si>
    <t>presentaciones de información sistematizada de calidad y</t>
  </si>
  <si>
    <t>vinculados al programa de estudios.</t>
  </si>
  <si>
    <t>Procesamiento de datos para la gestión</t>
  </si>
  <si>
    <t>Módulo I: Documentación empresarial</t>
  </si>
  <si>
    <t xml:space="preserve">Comunicación Oral </t>
  </si>
  <si>
    <t>Interpretacion y produccion textos</t>
  </si>
  <si>
    <t>Informática e internet</t>
  </si>
  <si>
    <t>Ofimática</t>
  </si>
  <si>
    <t>UC1. Asistir en el intercambio de información, documentación y coordinación de actividades de las distintas áreas de la empresa, en función a sus políticas y normativa vigente.</t>
  </si>
  <si>
    <t>CE1.Comunicación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t>
  </si>
  <si>
    <t>Documentación administrativa y comercial. Sistemas de archivo. Disposiciones legales que afectan el archivamiento de documentación administrativa y comercial. Archivamiento con software. Nociones de access.</t>
  </si>
  <si>
    <t>Procedimientos de seguimiento de procesos de documentación. Hojas de ruta. Seguimiento y recuperación de datos por Fecha de Entrada, por Departamento, según su estado, por Nombre o DNI del solicitante. Análisis histórico de las actuaciones realizadas sobre una entrada.</t>
  </si>
  <si>
    <t>Licenciado en Administración de Empresas o Profesional Técnico en Administración de Empresas con experiencia en elaboración y manejo de documentación empresarial.</t>
  </si>
  <si>
    <t>Documentación Empresarial</t>
  </si>
  <si>
    <t>La Empresa  - Concepto, objetivos, funciones, clasificación. La compra venta.   - Aspecto generales de la compra venta.  Comprobantes de pago.  Ley de Títulos Valores - documentos bancarios.  Documentación contable. Documentos de Comercio Exterior. La comunicación y el acto de hablar. Discurso empresarial. Redaccion de documentos de gestion administrativa. Proceso de elaboracion de documentos Curriculum vitae.</t>
  </si>
  <si>
    <t>Word  / Familia de herramientas Google: Drive, Search engine, Docs, Apps.</t>
  </si>
  <si>
    <t>1.- Formato con estilos, numeración con viñetas, esquemas y organización de datos, encabezados y pies de página, manejo de columnas, manejo de gráficos e imágenes, intercambio de información con otras aplicaciones, Word art, editor de ecuaciones. Referencias cruzadas, títulos y marcadores. Manejo de documentos y formularios. Campos.</t>
  </si>
  <si>
    <t>Métodos de validación. Método ciego con uso de muestra, validación por estándares, validación por benchmarking.</t>
  </si>
  <si>
    <t xml:space="preserve">Ingeniero de sistemas, Profesor en Computación o Profesional Técnico en Computación, con experiencia en procesamiento de datos de gestión empresarial. </t>
  </si>
  <si>
    <t>Realiza diseños y estructuras organizacionales, elementos de la estructura organizacional efectiva, tipo de estructuras, tendencias actuales.</t>
  </si>
  <si>
    <t>Manuales y su importancia. Diagramas de flujo. Manuales de políticas, de organización y funciones, de procesos, de procedimientos. Protocolos. Formatos.</t>
  </si>
  <si>
    <t>Procesos y procedimientos. Elaboración básica para los manuales. Principales procesos de la empresa.</t>
  </si>
  <si>
    <t>Diseño Organizacional</t>
  </si>
  <si>
    <t>Matemáticas para Negocios</t>
  </si>
  <si>
    <t>Establecer</t>
  </si>
  <si>
    <t>el proceso de creación de empresas,</t>
  </si>
  <si>
    <t>Formación profesional:
Licenciado en administración de empresas o Profesional Técnico en Administración de Empresas.
Experiencia específica:
Diseño Organizacional o Diseño de Procesos.</t>
  </si>
  <si>
    <t>Conociendo al cliente. Diagnóstico y satisfacción de necesidades. El servicio de calidad del cliente. Momento de la verdad.</t>
  </si>
  <si>
    <t>Satisfacción y fidelización del cliente. Técnicas</t>
  </si>
  <si>
    <t>CRM. Bases de datos. Coolhunting.El prosumidor</t>
  </si>
  <si>
    <t>Calidad de Servicio y Atención al Cliente</t>
  </si>
  <si>
    <t>Formación profesional:
Licenciado en Administración de empresas o profesional técnico en Administración
Experiencia específica:
Atención o servicio al cliente.</t>
  </si>
  <si>
    <t>Procesamiento de datos. Consistencia y depuración de datos. Preparación de formatos con datos para el procesamiento.</t>
  </si>
  <si>
    <t>Calcula el valor del dinero en el tiempo, interés simple y compuesto. Tasas de interés y equivalencia en el tiempo, amortización</t>
  </si>
  <si>
    <t>Análisis de información financiera. Elaboración de reportes financieros para la Gerencia</t>
  </si>
  <si>
    <t>Formación profesional:
Licenciado en Administrador de empresas o economista o licenciado en matemática o contador público o profesional técnico en contabilidad.
Experiencia específica:
Matemática financiera.</t>
  </si>
  <si>
    <t>Sistema logístico. Funciones de logística según el tipo de empresa. Cadena de suministro. Cadena de valor. Documentos comerciales, informe de requerimientos, y registro digital de necesidades. Sistemas de compras. Punto de pedido Selección de proveedores.</t>
  </si>
  <si>
    <t xml:space="preserve">Distribución física y medios de transporte. Canales de distribución. Preparación de pedidos o picking.y diseño de embalajes. </t>
  </si>
  <si>
    <t>Logística inversa: definición. Logística verde. Recepción de devoluciones y gestión de los mismos. Gestión de desechos.</t>
  </si>
  <si>
    <t>Control y políticas de stock. Manejo del SAP, software especializado. Valoración de inventarios. Kardex.</t>
  </si>
  <si>
    <t>Gestión Logística</t>
  </si>
  <si>
    <t>Formación profesional:
Licenciado en administración de empresas o ingeniero industrial o profesional técnico en administración de empresas.
Experiencia específica:
Logística y almacén.</t>
  </si>
  <si>
    <t>Procesos Básicos de Negocios</t>
  </si>
  <si>
    <t>Gestión de la empresa. Habilidades estratégicas para la gestión. Variables que afectan a la empresa. El sistema humano y cultural de la empresa Las áreas funcionales y sus principales tareas. Medición e indicadores.</t>
  </si>
  <si>
    <t>Métrica. Análisis de la información. Indicadores básicos elaboración de reportes de apoyo a la gestión. Creación de formatos con InfoPath designer.</t>
  </si>
  <si>
    <t>Proceso de control. Priorización de indicadores críticos. Planificación de los procesos de control. Validación de la información emitida.</t>
  </si>
  <si>
    <t>Formación profesional:
Licenciado en administración de empresas o profesional técnico en administración de empresas.
Experiencia específica:
Procesos de negociación.</t>
  </si>
  <si>
    <t>Organización y Constitución de Empresas</t>
  </si>
  <si>
    <t xml:space="preserve">Procedimiento de Constitución de empresas. Ley General de sociedades y Ley de E.I.R.L.  </t>
  </si>
  <si>
    <t>TUPA de los principales entes involucrados en el proceso de constitución de empresas. Presunción de
constitucionalidad o legalidad de las normas Rol de INDECOPI. Barreras burocráticas o irracionales. Sistema judicial. La acción de amparo.</t>
  </si>
  <si>
    <t>Selección de procesos y procedimientos básicos para la Constitución de Empresas. Elaboración de cronogramas y presupuestos. Diagramas de GANTT.</t>
  </si>
  <si>
    <t>Formación profesional:
Licenciado en administración de empresas o profesional técnico en administración de empresas.
Experiencia específica:
Constitución de empresas.</t>
  </si>
  <si>
    <t xml:space="preserve">Técnicas de presentación en público, fluidez en la expresión, dominio del tema , dominio del escenario, lenguaje no verbal, imagen personal y profesional. </t>
  </si>
  <si>
    <t>La comunicación, elementos de la comunicación, clases de comunicación, características de la comunicación.
Tipos de textos orales, necesidades de textos orales auto gestionados y plurigestionados. Medios de comunicación virtuales: correo, foros, herramientas colaborativas.</t>
  </si>
  <si>
    <t>La oratoria, concepto, clases, cualidades del orador, diferencia entre oratoria y discurso. El aparato fonador humano, voz y articulación La entonación, el ritmo melódico, la vocalización. Ejercicios prácticos.</t>
  </si>
  <si>
    <t>Elementos de la comprensión oral; escucha activa, paráfrasis; la asertividad en la comunicación, comunicación persuasiva al cliente.</t>
  </si>
  <si>
    <t>Formación Profesional: Licenciado: en Lingüística y Literatura. Lic. en   Educación con especialidad en  Lenguaje/comunicación o profesor de comunicación
Experiencia específica:  Docencia en educación superior con capacitación de formación continua en la especialidad.</t>
  </si>
  <si>
    <t>C1.I4</t>
  </si>
  <si>
    <t>Expresa</t>
  </si>
  <si>
    <t>respetando la interculturalidad lingüística.</t>
  </si>
  <si>
    <t>Interpreta</t>
  </si>
  <si>
    <t xml:space="preserve">estrategias de escucha activa y asertiva en situaciones vinculadas a su entorno personal y profesional, </t>
  </si>
  <si>
    <t>sin estereotipos de género u otros.</t>
  </si>
  <si>
    <t>elementos de comunicación efectiva vinculados a su entorno personal y laboral,</t>
  </si>
  <si>
    <t>teniendo en cuenta la intención comunicativa</t>
  </si>
  <si>
    <t xml:space="preserve">Lectura, concepto.  El texto: concepto, clases, recopilación de información digital, comunicación efectiva a través de la lectura. Estrategias de comprensión lectora: antes, durante y después de la lectura: subrayado de ideas principales, elaboración de resumen. </t>
  </si>
  <si>
    <t>Elementos de la comprensión  e interpretación , escucha activa,; diferenciación de la comprensión oral y escuchar; 
organizadores visuales, mapas conceptuales, mapas mentales.</t>
  </si>
  <si>
    <t xml:space="preserve">Los organizadores visuales: mapas conceptuales, mapas mentales, cuadros sinópticos.  </t>
  </si>
  <si>
    <t xml:space="preserve">Exposición y argumentación del texto leído a través de infografías, mapas conceptuales, cuadros y otros.
</t>
  </si>
  <si>
    <t>Bibliotecas Online, criterios y herramientas para la búsqueda de Google: Google libros, Google Académico. Criterios de información confiable en la web.</t>
  </si>
  <si>
    <t>Principios básicos de la redacción: Adecuación, coherencia y cohesión. Errores frecuentes en redacción y criterios de corrección idiomática. La solicitud, usos, clases, estructura, ejercicios prácticos: solicita carta de presentación, solicita designación de docente supervisor de prácticas, solicita supervisión de prácticas pre profesionales. El informe,  usos, clases, estructura, ejercicios prácticos, informe ordinario y extraordinario de acuerdo al  programa de estudios (hoja de  requerimiento mediante ejercicios prácticos y otros formatos). Citas y propiedad intelectual. El curriculum Vitae.</t>
  </si>
  <si>
    <t>Módulo 2:
Gestión de Procesos Administrativos</t>
  </si>
  <si>
    <t>UC2. Supervisar la ejecución de las actividades del área asignada, en función al cumplimiento del Plan Operativo, teniendo en cuenta las políticas y objetivos de la empresa, y según la normativa vigente.</t>
  </si>
  <si>
    <t>Investigación de mercados</t>
  </si>
  <si>
    <t>Fundamentos del marketing</t>
  </si>
  <si>
    <t>Administración de operaciones</t>
  </si>
  <si>
    <t>Administración del talento humano</t>
  </si>
  <si>
    <t>Legislación laboral</t>
  </si>
  <si>
    <t>Sistemas de información y toma de decisiones</t>
  </si>
  <si>
    <t>Estadística para los negocios</t>
  </si>
  <si>
    <t>Economía aplicada a los negocios</t>
  </si>
  <si>
    <t>Inglés para la comunicación oral</t>
  </si>
  <si>
    <t>Comprensión y redacción en inglés</t>
  </si>
  <si>
    <t>CE2. Inglés.- Comunicar de manera clara conceptos, ideas, sentimientos, hechos y opiniones en forma oral y escrita para  interactuar presencial y virtualmente  en Inglés, en contextos sociales y laborales.
CE5 .Solución de Problemas.- Identificar situaciones complejas para evaluar posibles soluciones, aplicando un conjunto de herramientas flexibles que conlleven a la atención de una necesidad.</t>
  </si>
  <si>
    <t>CE2.C1</t>
  </si>
  <si>
    <t>CE2.C2</t>
  </si>
  <si>
    <t>Solución de Problemas</t>
  </si>
  <si>
    <t>El computador - Hardware - Software - Periféricos - Sistemas operativos - Configuración básica del SO - Aplicación del SO - Aplicativos</t>
  </si>
  <si>
    <t>Internet - Navegadores - Aplicaciones - Derechos intelectuales</t>
  </si>
  <si>
    <t xml:space="preserve">Aplicaciones para compartir, almacenar en la nube - Correos electrónicos - Chat -Comunidades de aprendizaje </t>
  </si>
  <si>
    <t>Procesador de texto - Configuración - Herramientas - Formatos - Impresión</t>
  </si>
  <si>
    <t>Hojas de cálculo - Configuración - Herramientas - Formatos - Gráficos - Impresión - Macros</t>
  </si>
  <si>
    <t>Presentador de diapositivas - Configuración - Herramientas - Movimientos y transición</t>
  </si>
  <si>
    <t>Formación profesional:
Licenciado en computación e informática o profesor en computación e informática o ingeniero de sistemas o profesional técnico en computación e informática.
Experiencia específica:
Educación superior  y manejo de internet para trabajo colaborativo.</t>
  </si>
  <si>
    <t>CE6. Trabajo colaborativo.- Participar de forma activa en el logro de objetivos y metas comunes, integrándose con otras personas con criterio de respeto y justicia, sin estereotipos de género u otros, en un contexto determinado.</t>
  </si>
  <si>
    <t>CE7. Liderazgo personal y profesional.- Articular recursos y potencialidades de cada integrante de su equipo logrando un trabajo comprometido, colaborativo, creativo, ético, sensible a su contexto social y ambiente, en pro del bien común.</t>
  </si>
  <si>
    <t xml:space="preserve">Se ejecutarán las siguientes estrategias para promover el trabajo colaborativo en el programa de estudios de administración de empresas, las cuales serán incluidas en todas las actividades de aprendizaje de las unidades didácticas del plan de estudios.  
1) Para la organización: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De igual forma, se incorporarán las siguientes estrategias para promover el liderazgo: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t>
  </si>
  <si>
    <t>Actividades productivas de bienes en los centros de producción.</t>
  </si>
  <si>
    <t xml:space="preserve">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t>
  </si>
  <si>
    <t>Módulo 3:
Gestión Empresarial</t>
  </si>
  <si>
    <t>UC3. Gestionar la ejecución del Plan Operativo, en función del Plan estratégico de la empresa y la normativa vigente.</t>
  </si>
  <si>
    <t>Planeamiento estratégico</t>
  </si>
  <si>
    <t>Análisis e interpretación de estados financieros</t>
  </si>
  <si>
    <t>Formulación de proyectos</t>
  </si>
  <si>
    <t>Evaluación de proyectos</t>
  </si>
  <si>
    <t>Emprendimientos de negocios</t>
  </si>
  <si>
    <t>Administración financiera</t>
  </si>
  <si>
    <t>Comercio exterior</t>
  </si>
  <si>
    <t>Legislación comercial y tributaria</t>
  </si>
  <si>
    <t>Gestión comercial</t>
  </si>
  <si>
    <t>Costos y presupuestos</t>
  </si>
  <si>
    <t>Fundamentos de Innovación Tecnológica</t>
  </si>
  <si>
    <t>Comportamiento Ético</t>
  </si>
  <si>
    <t>Equipo de Cómputo</t>
  </si>
  <si>
    <t>1 por aula, All in one, Core i7 o superior. 19", salida HDMI, con acceso a internet</t>
  </si>
  <si>
    <t>Mobiliario para multiactividades, carpetas para trabajo colaborativo, pizarra inteligente.</t>
  </si>
  <si>
    <t>Presentador puntero laser power point inalambrico</t>
  </si>
  <si>
    <t>Microsoft profesional (que incluya MS Visio y MS Project)</t>
  </si>
  <si>
    <t>Pizarra Electrónica</t>
  </si>
  <si>
    <t>108", puerto USB, comando multitáctiles (gestos con dedos: agrandar, reducir, girar, retroceder, avasnzar, aumentar, disminuir, etc.)</t>
  </si>
  <si>
    <t>Escritorio y silla para docente</t>
  </si>
  <si>
    <t>Materiales para la creatividad</t>
  </si>
  <si>
    <t>Antivirus</t>
  </si>
  <si>
    <t>Equipo de sonido y cámaras de video</t>
  </si>
  <si>
    <t>Filmadora y cámara fotográfica profesional</t>
  </si>
  <si>
    <t>Acceso a internet</t>
  </si>
  <si>
    <t>Aire acondicionado</t>
  </si>
  <si>
    <t>BTU adecuado al área de trabajo</t>
  </si>
  <si>
    <t>Impresora multifunción A3 - Wifi</t>
  </si>
  <si>
    <t xml:space="preserve">Sistema continuo, capacidad de tinta para imprimir 6000 páginas en negro y 6500 en color, impresión y escaneo en formato ancho, </t>
  </si>
  <si>
    <t>Equipo multimedia y ecran</t>
  </si>
  <si>
    <t>Según actualización en el mercado</t>
  </si>
  <si>
    <t>Sillas cómodas para los alumnos</t>
  </si>
  <si>
    <t>1 por alumno, All in one, Core i7 o superior. 19", con acceso a internet, audífonos con mifrófono DVD, touch scren</t>
  </si>
  <si>
    <t>MS OFFICE PROFESIONAL, COREL DRAW, PHOTO SHOP, MS VISIO, MS PROJECT, CONCAR, SISCONT, SIIGO, CONTASIS, ATHENTO, MS DYNAMICS CRM</t>
  </si>
  <si>
    <t>BlueCielo</t>
  </si>
  <si>
    <t>ERP - SPSS</t>
  </si>
  <si>
    <t>según actualización en el mercado</t>
  </si>
  <si>
    <t>All in one, Core i7 o superior. 19", con acceso a internet, audífonos con mifrófono DVD, touch scren</t>
  </si>
  <si>
    <t>MS OFFICE PROFESIONAL, FLUENTV, PIMSLEUR, E ENGLISH, COMPLETE ENGLISH WEB SUITE, ABA ENGLISH</t>
  </si>
  <si>
    <t>Exámenes en línea, tipo TOEFL</t>
  </si>
  <si>
    <t>Televisor</t>
  </si>
  <si>
    <t>min 70 pulgadas, HDMI, con acceso al equipo de cómputo</t>
  </si>
  <si>
    <t>Equipo de cómputo</t>
  </si>
  <si>
    <t>Mesa de Directorio para 16 -20 personas y 3 mesas más pequeñas para reuniones estratégicas de grupos pequeños</t>
  </si>
  <si>
    <t>Sistema de sonido  para la reunión</t>
  </si>
  <si>
    <t>Random ERP</t>
  </si>
  <si>
    <t>Sistema continuo, capacidad de tinta para imprimir 6000 páginas en negro y 6500 en color, impresión y escaneo en formato ancho.</t>
  </si>
  <si>
    <t xml:space="preserve">Andamio Plegable </t>
  </si>
  <si>
    <t>De aluminio</t>
  </si>
  <si>
    <t>Escalera de tijera</t>
  </si>
  <si>
    <t>XL de aluminio</t>
  </si>
  <si>
    <t>Siigo ADDIN</t>
  </si>
  <si>
    <t>Plataforma Plegable</t>
  </si>
  <si>
    <t>Estanterias de Metal</t>
  </si>
  <si>
    <t>Tipo abierto</t>
  </si>
  <si>
    <t>Tipo cerrado</t>
  </si>
  <si>
    <t>MS OFFICE PROFESIONAL, MS VISIO, MS PROJECT,  ATHENTO, MS DYNAMICS CRM</t>
  </si>
  <si>
    <t>Destructoras de Papel</t>
  </si>
  <si>
    <t>Encuadernadoras</t>
  </si>
  <si>
    <t>Cizallas y Guillotinas</t>
  </si>
  <si>
    <t>Rotuladoras</t>
  </si>
  <si>
    <t>Archivadores de Carpetas</t>
  </si>
  <si>
    <t>Sistema de carpetas colgantes.</t>
  </si>
  <si>
    <t>Taquillas y estanterias</t>
  </si>
  <si>
    <t>Muebles metálicos para almacenamiento vertical</t>
  </si>
  <si>
    <t>Archivadores Móviles</t>
  </si>
  <si>
    <t>Sistema de estanterias rodantes con tiradores silenciosos</t>
  </si>
  <si>
    <t>Archivadores para CD Ignifugos</t>
  </si>
  <si>
    <t>Armarios para archivo, clasificación y seguridad de copias en discos opticos de Cd, DVD, o Blu-ray</t>
  </si>
  <si>
    <t>Fichero Multigavetas de Metal (contex)</t>
  </si>
  <si>
    <t>Archivadores multicajones para clasificar</t>
  </si>
  <si>
    <t>Armarios Metálicos</t>
  </si>
  <si>
    <t>Para oficina con puerta batiente o puerta corredera.</t>
  </si>
  <si>
    <t>MS OFFICE PROFESIONAL, COREL DRAW, PHOTO SHOP, MS VISIO, MS PROJECT, ATHENTO, MS DYNAMICS CRM</t>
  </si>
  <si>
    <t>cámara de Video</t>
  </si>
  <si>
    <t>De alta resolución</t>
  </si>
  <si>
    <t>Trípode</t>
  </si>
  <si>
    <t>Para sostenimiento de cámaras</t>
  </si>
  <si>
    <t>cámara fotográfica</t>
  </si>
  <si>
    <t>Archivador Metálico</t>
  </si>
  <si>
    <t>04 gavetas, medidas: 0.50 largo x 0.62 fondo x 1.33 alto</t>
  </si>
  <si>
    <t>Armario de metal</t>
  </si>
  <si>
    <t>Con 04 divisiones, con 04 anaqueles, medida: 0.82 largo x 0.38 x 1.80 alto</t>
  </si>
  <si>
    <t>Taller de Negocios</t>
  </si>
  <si>
    <t>Taller de Almacén</t>
  </si>
  <si>
    <t>Taller de Archivo</t>
  </si>
  <si>
    <t>Taller de Marketing</t>
  </si>
  <si>
    <t>Diseño organizacional</t>
  </si>
  <si>
    <t>Procesos básicos de negocios</t>
  </si>
  <si>
    <t>Interpretación y producción textos</t>
  </si>
  <si>
    <t>Organización y constitución de empresas</t>
  </si>
  <si>
    <t>Aula de Cómputo</t>
  </si>
  <si>
    <t>Documentación empresarial</t>
  </si>
  <si>
    <t>Calidad de servicio y atención al cliente</t>
  </si>
  <si>
    <t>Gestión logística</t>
  </si>
  <si>
    <t>Laboratorio de Idiomas</t>
  </si>
  <si>
    <t xml:space="preserve">Innovación Tecnológica </t>
  </si>
  <si>
    <t>Supervisar la ejecución de las actividades del área asignada, en función al cumplimiento del plan operativo, teniendo en cuenta las políticas y objetivos de la empresa, y según la Normativa vigente.</t>
  </si>
  <si>
    <t>Gestionar la ejecución del plan operativo, en función al plan estratégico de la empresa y la normativa vigente.</t>
  </si>
  <si>
    <t xml:space="preserve">Áreas de recursos humanos, 
Área de logística, 
Área de producción, 
Área de finanzas, y 
Área de comercialización. 
En todo tipo de organizaciones de gestión pública y privada (empresas de producción, comercialización, servicios, etc.). </t>
  </si>
  <si>
    <t>1. Comprende las ideas principales de textos claros y en lengua estándar referidos a asuntos cotidianos que tienen lugat en el trabajo, en la escuela, durante el tiempo de ocio, y a temas actuales o asuntos de interés personal o profesional.</t>
  </si>
  <si>
    <t>2. Interactua en diversas situaciones y conversaciones que traten temas cotidianos de interés personal y profesional.</t>
  </si>
  <si>
    <t xml:space="preserve">3. Produce textos sencillos y coherentes sobre temas que le son familiares o en los que tiene un interés personal. </t>
  </si>
  <si>
    <t xml:space="preserve">4. Describe experiencias, acontecimientos, deseos y aspiraciones y justificar brevemente sus opiniones o explicar sus planes con claridad y coherencia. </t>
  </si>
  <si>
    <t>3. Evalua posibles soluciones al problema, teniendo en cuenta criterios de pertiencia, ética, igualidad e inclusión.</t>
  </si>
  <si>
    <t>4. Aplica herramientas para dar solución al problema, de manera sostenible.</t>
  </si>
  <si>
    <t>de manera presencial y virtual utilizando gramática y vocabulario técnico.</t>
  </si>
  <si>
    <t>en forma oral, diversas situaciones  brindando información de sí mismo, de otras personas en inglés,</t>
  </si>
  <si>
    <t>relacionados en el ámbito social y laboral vinculados al programa de estudios.</t>
  </si>
  <si>
    <t xml:space="preserve"> Interpretar</t>
  </si>
  <si>
    <t>que conduzcan al desarrollo personal y profesional.</t>
  </si>
  <si>
    <t>la situación de conflicto para transformarlo en una oportunidad de negociación constructiva entre ambas partes</t>
  </si>
  <si>
    <t>Orientar</t>
  </si>
  <si>
    <t>.Definición del problema de investigación de mercados Propósitos y objetivos (generales y específicos). Clasificación de fuentes de información.  Diseño/ enfoques Investigación Exploratoria, descriptiva, correlacional - causal y explicativa. Diferencias entre investigación cualitativa y cuantitativa. Focus group. Pautas para la moderación de un focus group. Focus group on line. Técnicas proyectivas. Entrevistas en profundidad. Encuesta. Clasificación, objetivos, métodos de la encuesta. Población, unidad de análisis y muestra.   Medición de actitudes y escalas. Tipos de escalas. Tipos de preguntas. Muestreo. Conceptos del muestreo. El proceso del diseño de la muestra Muestreos probabilísticos y no probabilísticas. Trabajo de campo: Selección, Capacitación, Supervisión y Validación del trabajo de campo.  Análisis de datos y tabulación cruzada. Análisis de tablas estadísticas. Laboratorio SPSS.</t>
  </si>
  <si>
    <t>Elaboración de informes de estudios de mercado, recopilación periódica de datos. Pautas para la presentación de informes. El resumen ejecutivo. Uso de tablas y gráficos. Sistemas de Información. Elementos
Principios: sinergia, entropía, totalidad, homeostasis,etc.</t>
  </si>
  <si>
    <t>Bases de datos. Repositorios. Uso básico de Access para el archivo, ubicación y recuperación de data relevante para la empresa.</t>
  </si>
  <si>
    <t>Formación profesional:
Economista o licenciado en administración de empresas o licenciado en marketing o profesional técnico en administración de empresas o  profesional técnico en marketing.
Experiencia específica:
Investigación o estudios de mercado.</t>
  </si>
  <si>
    <t>Naturaleza y Evolución  del gestión del Marketing: conceptos básicos. Importancia y enfoques modernos. Neuromarketing. Tipos de mercados. Recolección de información para la elaboración del Plan de comercialización.</t>
  </si>
  <si>
    <t>Proceso de planificación. Variables principales del Plan de comercialización. Diferencias entre el planeamiento estratégico y el operativo. Elaboración de la matriz de planeamiento operativo.</t>
  </si>
  <si>
    <t>Implementación del Plan de comercialización: etapas. Supervisión y retroalimentación del plan.</t>
  </si>
  <si>
    <t xml:space="preserve">Formación profesional:
Licenciado en marketing o licenciado en administración de empresas o profesional técnico en marketing.
Experiencia específica:
Marketing empresarial. </t>
  </si>
  <si>
    <t>Naturaleza y Evolución  del gestión de la producción/ operaciones: conceptos básicos. Importancia y enfoques modernos. Recolección de información para la elaboración del Plan de producción/operaciones. Relación con el plan de comercialización.</t>
  </si>
  <si>
    <t>Proceso de planificación. Variables principales del Plan de producción/operaciones. Diferencias entre el planeamiento estratégico y el operativo. Partes del plan de producción/operaciones: producción, mantenimiento, calidad, abastecimiento.</t>
  </si>
  <si>
    <t>Implementación del Plan de producción/operaciones: etapas. Supervisión y retroalimentación del Plan.</t>
  </si>
  <si>
    <t>Formación profesional:
Ingeniero industrial o Licenciado en administración de empresas o economista o profesional técnico en administración de empresas.
Experiencia específica:
Administración de operaciones.</t>
  </si>
  <si>
    <t>Mercado de Recursos  Humanos  y Mercado Laboral, Legislación  Laboral, Mecanismos de contratación laboral:   El Contrato de Trabajo, Contratos de Trabajo sujetos a Modalidad, Suspensión del Contrato de trabajo, Extinción del Contrato de trabajo, Jornada y horarios de trabajo. Determinación de necesidades de personal. Plan de Recursos Humanos.</t>
  </si>
  <si>
    <t>Proceso de recursos humanos: etapas. Documentación necesaria para respaldar el proceso de recursos humanos. Política de recursos humanos.</t>
  </si>
  <si>
    <t>Reclutamiento. Selección de personal. Procesos de inducción. Capacitación y desarrollo del personal. Evaluación del personal. Rotaciones. Ascensos. Premios.</t>
  </si>
  <si>
    <t>Formación profesional:
Licenciado en administración de empresas o licenciado en psicología o ingeniero industrial.
Experiencia específica:
Recursos humanos.</t>
  </si>
  <si>
    <t>Planilla de pagos, El T-Registro y la planilla electrónica, Conflictos Laborales, Sindicalización, Convenios Colectivos de trabajo,  Seguridad y Salud en el Trabajo. Beneficios laborales. Normas contables.</t>
  </si>
  <si>
    <t>Sistema de Inspección Laboral de la SUNAFIL. Régimen de infracciones y sanciones. Documentación laboral. Disposiciones legales.</t>
  </si>
  <si>
    <t>Indicadores laborales derivados de la planilla de pagos. Obligaciones de la empresa: AFP, ESSALUD, etc. Formato de reportes. Periodicidad más adecuada.</t>
  </si>
  <si>
    <t>Formación profesional:
Abogado o licenciado en administración de empresas.
Experiencia específica:
Legislación laboral.</t>
  </si>
  <si>
    <t>Sistemas de Información. Elementos. Principios: sinergia, entropía, totalidad, homeostasis,etc. Procesos y procedimientos. Calidad: concepto. Estándares y tolerancias.</t>
  </si>
  <si>
    <t>Benchmarking. Finalidad. Proceso e implementación. Tipos: interno, competitivo, funcional y genérico.</t>
  </si>
  <si>
    <t>Proceso de toma de decisiones, basados en la calidad. Sistemas de monitoreo de la calidad. Modelos de CO. La actitud individual. Percepción. Los valores y la ética. La satisfacción en el trabajo. Motivación, comunicación y liderazgo. Trabajo en equipo.</t>
  </si>
  <si>
    <t>Formación profesional:
Ingeniero de sistemas o licenciado en administración de empresas o profesional técnico en administración 
Experiencia específica:
Manejo de sistemas de información.</t>
  </si>
  <si>
    <t>Estadística para negocios</t>
  </si>
  <si>
    <t xml:space="preserve">Estadística descriptiva e inferencial. Investigación estadística. Estadígrafos de posición y de dispersión, el diagrama de dispersión. </t>
  </si>
  <si>
    <t>La regresión y correlación de variables. Números índice.</t>
  </si>
  <si>
    <t>Predicción de las variables. Método de mínimos cuadrados, La serie cronológica, métodos de estimación de la tendencia.</t>
  </si>
  <si>
    <t>Formación profesional:
Economista o licenciado en estadista.
Experiencia específica:
Aplicación de herramientas estadísticas.</t>
  </si>
  <si>
    <t>Concepto. Micro y macroeconomía. Política económica. Variables. Efectos. Economía Internacional. Mercados. Escenarios económicos.</t>
  </si>
  <si>
    <t>Variables macroeconómicas básicas y su influencia en el entorno de la empresa.</t>
  </si>
  <si>
    <t>Variables microeconómicas básicas y su influencia en el entorno de la empresa.</t>
  </si>
  <si>
    <t>Formación profesional:
Economista o licenciado en administrador de empresas.
Experiencia específica:
Análisis económico orientado al planeamiento estratégico.</t>
  </si>
  <si>
    <t xml:space="preserve">Personal introducción. Greetings and Farewells. Creating apointments: Months, days of the week, the hour. Giving directions: Prepositions of place. Glossary of the career. Verb "to be".
</t>
  </si>
  <si>
    <t>Present continuous (affirmative, interrogative and negative form). Past continuous (affirmative, interrogative and negative form). Simple present.</t>
  </si>
  <si>
    <t>Present Perfect. Simple Past. Have you ever?
Future with going to, will.</t>
  </si>
  <si>
    <t>Formación profesional: Licenciado en educación en la especialidad de inglés. 
Experiencia específica: Docencia en educación superior en inglés.</t>
  </si>
  <si>
    <t xml:space="preserve">C1.I2 Expresa conceptos, ideas, sentimientos y hechos de situaciones sociales y laborales en diversos audios en forma clara en idioma ingles, en contextos sociales y laborales vinculados al programa de estudios  </t>
  </si>
  <si>
    <t xml:space="preserve">C1.I3 Dialoga con diversos interlocutores en medios presenciales y virtuales,  en el idioma inglés, con asertividad, sin estereotipos de género u otros, en contextos sociales y laborales al programa de estudios.  </t>
  </si>
  <si>
    <t>Simple Past 2
Reports passive:
is done - was done (1)
is being done - has been done (2)</t>
  </si>
  <si>
    <t>verb forms: be/have/do in present and past tenses. Regular and irregular verbs. Future: what are you doing tomorrow? I'm going to… and will.</t>
  </si>
  <si>
    <t>Modals, imperative, etc: might, can and could, must, should, I have to…, would you like…?, I'd like…, I'd rather…, Do this! Don't do that, let's do this!. There and it.
Auxiliary verbs.</t>
  </si>
  <si>
    <t xml:space="preserve">Gramática en la redacción de textos relacionados al programa de estudios. Vocabulario técnico. Questions. Report speech.
</t>
  </si>
  <si>
    <t>Vocabulario técnico. Go, get, do,make, and have. Pronouns and possessives. Adjectives and adverbs. Prepositions.</t>
  </si>
  <si>
    <t xml:space="preserve">Características del problema y del contexto.
Recolección de datos y evidencias. </t>
  </si>
  <si>
    <t xml:space="preserve">Determinación de causas que originan el problema.
Análisis de las causas y sus efectos. </t>
  </si>
  <si>
    <t>Herramientas cualitativas para la solución de problemas.
Registro de datos
Organización de la información.</t>
  </si>
  <si>
    <t>Diseño de estrategias para la solución del problema.
Evaluación e interpretación de resultados
Consideraciones para la implementación de mecanismos de mejora</t>
  </si>
  <si>
    <t xml:space="preserve">Formación Profesional:
Profesional del programa de estudios o vinculado a la investigación. 
Experiencia específica: 
Desarrollo de investigación. </t>
  </si>
  <si>
    <t>Actividades productivas de bienes en los centros de producción</t>
  </si>
  <si>
    <t xml:space="preserve">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t>
  </si>
  <si>
    <t>Oportunidades de negocio. Características. Fuentes para determinar oportunidades de negocios: incubadoras, bases de datos, análisis de tendencias, áreas de I&amp;D+I.</t>
  </si>
  <si>
    <t>Evaluación de oportunidades de negocios. Matriz de selección de oportunidades. Elaboración del informe de oportunidades de negocios.</t>
  </si>
  <si>
    <t>Plan de innovación. Variables. Procedimiento.</t>
  </si>
  <si>
    <t>Formación profesional:
Economista o ingeniero industrial o licenciado en administración de empresas o profesional técnico en administración de empresas.
Experiencia específica:
Planeamiento estratégico.</t>
  </si>
  <si>
    <t>Estados Financieros principales. Ratios de liquidez, solvencia, rentabilidad y gestión.</t>
  </si>
  <si>
    <t>Elaboración de reportes financieros. Ejemplos. Preparación en Excel.</t>
  </si>
  <si>
    <t>Análisis, interpretación y toma de decisiones con EE. FF. Interpretación de ratios utilizando el Benchmarking.</t>
  </si>
  <si>
    <t>Formación profesional:
Economista o contador público o profesional técnico en contabilidad.
Experiencia específica:
Finanzas públicas y privadas</t>
  </si>
  <si>
    <t>El problema económico y el proyecto de inversión como proceso. Flujograma, importancia,  identificación y selección  de proyectos. Estudios de viabilidad económica, ciclo de vida del proyecto y agentes que participan. Elementos de estudio de un proyecto de inversión privado.</t>
  </si>
  <si>
    <t>Estudio de mercado del proyecto. Área de mercado y el producto. Análisis de precios y sistemas de comercialización. Estudio técnico del proyecto. Tamaño, tecnología y localización. Estudio de organización y administración del proyecto. Aspecto legal y de constitución. Estructura organizativa y MOF.Estudios de inversión. Financiamiento. Presupuestos de ingresos y de costos. Punto de equilibrio. Estados financieros del proyecto.</t>
  </si>
  <si>
    <t>Estructura de un resumen ejecutivo de un proyecto. Formatos de informes parciales.</t>
  </si>
  <si>
    <t>Formación profesional:
Licenciado en administración de empresas o economista o ingeniero industrial o profesional técnico en administración de empresas.
Experiencia específica:
Formulación de proyectos de inversión.</t>
  </si>
  <si>
    <t>Cartera de proyectos. Matriz de selección de proyectos. Criterios de priorización de un proyecto: rentabilidad económica y social.
Reportes sobre evaluación de proyectos. Estructura. Ejemplos.</t>
  </si>
  <si>
    <t xml:space="preserve">Evaluación de Proyecto únicos y múltiples. La incertidumbre, Análisis de riesgo. Análisis de sensibilidad e impacto ambiental. </t>
  </si>
  <si>
    <t>Tasa de descuento, criterios de evaluación e indicadores. El Valor Actual Neto (VAN). La Tasa Interna de Retorno (TIR).Beneficio costo (B/C).Periodo de Recuperación de Capital simple y actualizado, Costo Equivalente Anual.</t>
  </si>
  <si>
    <t xml:space="preserve">Formación profesional:
Licenciado en administración de empresas o economista o ingeniero industrial profesional técnico en administración de empresas.
Experiencia específica:
Evaluación de proyectos de inversión. </t>
  </si>
  <si>
    <t>Introducción a las finanzas. Análisis de estados financieros (balance, estado de resultados y flujo de caja) para determinar necesidades de financiamiento. Principales fuentes de financiamiento empresarial en el Perú.</t>
  </si>
  <si>
    <t>Evaluación de fuentes de financiamiento. Determinación de las operaciones necesarias para financiar a la empresa. Fondo de maniobra. Apalancamiento.</t>
  </si>
  <si>
    <t>Escudo fiscal. Concepto y uso. Cálculo del escudo fiscal. Cálculo del impacto de los tributos en la gestión financiera.</t>
  </si>
  <si>
    <t xml:space="preserve">Formación profesional:
Economista o contador público o licenciado en administración de empresas.
Experiencia específica:
Administración financiera. </t>
  </si>
  <si>
    <t>Formación profesional:
Economista o contador público o licenciado en administración de empresas.
Experiencia específica:
Administración financiera.</t>
  </si>
  <si>
    <t>Proceso de internacionalización de la empresa. Identificación de mercados potenciales para la exportación: trade map, siicex, Adex data trade y otras fuentes en internet.</t>
  </si>
  <si>
    <t>Segmentación de mercados internacionales. Matriz de segmentación, fijación de objetivos comerciales.</t>
  </si>
  <si>
    <t>Plan de marketing internacional. Plan de operaciones. Plan logístico. Incoterms 2010. Factor y mapa de estiba. Matriz de costos de exportación. Plan financiero. Formas de cobranza. Financiamiento del comercio exterior.</t>
  </si>
  <si>
    <t>Implementación del Plan de negocios internacionales. Evaluación de resultados. Indicadores de control principales.</t>
  </si>
  <si>
    <t>Formación profesional:
Licenciado en administración de negocios internacionales o administración de empresas o economista o profesional técnico en administración de empresas o administración de negocios internacionales.
Experiencia específica:
Comercio exterior.</t>
  </si>
  <si>
    <t>Definición y objeto del comercio, fuentes del Derecho Comercial, los comerciantes. Concepto de los actos del comercio. Reglas de acción aplicables a la empresa.</t>
  </si>
  <si>
    <t>Código tributario. Tributo, impuesto y tasa. Principales tributos que se aplican en nuestro país.</t>
  </si>
  <si>
    <t>Reportes tributarios. Estructura. Ejemplos.</t>
  </si>
  <si>
    <t>Formación profesional:
Abogado o licenciado en administración de empresas o contador público.
Experiencia específica:
Legislación comercial y tributaria.</t>
  </si>
  <si>
    <t>Políticas y estrategias. Gestión de la calidad del servicio para el cliente. Presupuestos para el área comercial y de marketing. Investigación de mercados e Inteligencia comercial. Finanzas para la Gerencia comercial.</t>
  </si>
  <si>
    <t>Dirección de ventas y equipos comerciales. Indicadores básicos de la Gestión de ventas. Reportes de ventas: estructura.</t>
  </si>
  <si>
    <t>Principales indicadores comerciales. Reportes comerciales. Estructura. Ejemplos.</t>
  </si>
  <si>
    <t>Formación profesional:
Licenciado en administración de empresas o profesional técnico en administración de empresas.
Experiencia específica:
Gestión comercial.</t>
  </si>
  <si>
    <t>Estados financieros: características. Balance, Estado de resultados, Flujo de caja, origen y aplicación de fondos.</t>
  </si>
  <si>
    <t>Costos. Definición. Clasificación. Determinación de partidas de costos principales. Costos históricos. Formas de proyección utilizando Excel. Reportes de costos.</t>
  </si>
  <si>
    <t>Presupuestos. Tipos. Partes de un presupuesto. Procedimientos para realizar un presupuesto básico. Reportes de avance de presupuesto. Calendarios de pago.</t>
  </si>
  <si>
    <t>Formación profesional:
Contador público o licenciado en administración o profesional técnico en contabilidad.
Experiencia específica:
Costos y presupuestos.</t>
  </si>
  <si>
    <t>Comunica</t>
  </si>
  <si>
    <t xml:space="preserve">aplicando vocabulario y gramática del idioma inglés, en contextos sociales y laborales vinculados al programa de estudios y haciendo uso de las tecnologías.  </t>
  </si>
  <si>
    <t>información personal y grupal, en forma oral y escrita de manera presencial y virtual,</t>
  </si>
  <si>
    <t>Lee</t>
  </si>
  <si>
    <t>CE5.C1</t>
  </si>
  <si>
    <t>C2.I4</t>
  </si>
  <si>
    <t>Caracteriza</t>
  </si>
  <si>
    <t xml:space="preserve">Propone </t>
  </si>
  <si>
    <t>Problemas de su área,</t>
  </si>
  <si>
    <t>considerando sus características y efectos</t>
  </si>
  <si>
    <t>Describe</t>
  </si>
  <si>
    <t>comprende</t>
  </si>
  <si>
    <t>textos cortos en inglés relacionados a su programa de estudios</t>
  </si>
  <si>
    <t>identificando el vocabulario técnico.</t>
  </si>
  <si>
    <t>extrayendo las ideas principales</t>
  </si>
  <si>
    <t>información y documentación escrita en inglés, analizando las ideas principales y secundarias</t>
  </si>
  <si>
    <t>Propone alternativas de solución efectiva del problema,</t>
  </si>
  <si>
    <t>teniendo en cuenta hechos, referentes de fuentes bibliográficas y las herramientas de apoyo.</t>
  </si>
  <si>
    <t>las herramientas, considerando el problema</t>
  </si>
  <si>
    <t>identificado y su eficacia de acción.</t>
  </si>
  <si>
    <t>las causas y consecuencias de situaciones o  problemas del área de desempeño,</t>
  </si>
  <si>
    <t xml:space="preserve"> analizando la información disponible. </t>
  </si>
  <si>
    <t>la información leída de forma oral,</t>
  </si>
  <si>
    <t>textos escritos básicos,</t>
  </si>
  <si>
    <t>utilizando vocabulario técnico vinculado al programa de estudio</t>
  </si>
  <si>
    <t>Traduce</t>
  </si>
  <si>
    <t>textos relacionados a su programa de estudios al idioma inglés,</t>
  </si>
  <si>
    <t>con pertinencia coontextual y cultural</t>
  </si>
  <si>
    <t>C2.I5</t>
  </si>
  <si>
    <t xml:space="preserve">Ética- conceptos - fundamentos filosóficos,  Principios, Valores , Moral - diferencias , Deontología - Código deontológico - 
Normas de convivencia  y relaciones laborales.
Principios, valores y moral .
Normas de convivencia y relaciones laborales </t>
  </si>
  <si>
    <t xml:space="preserve">Definición  de :  personalidad , autoestima , inteligencia emocional, inteligencia racional, integridad. Conducta . El bien común. 
Características de una persona integra y con principios y valores. 
Inteligencia emocional e integridad en  su actuar.   
Respeto por el bien común y la autovaloración              </t>
  </si>
  <si>
    <t xml:space="preserve">Códigos de ética y deontológicos en su desarrollo personal y social. 
Códigos de ética y deontológicos de su profesión.
Importancia de su aplicación.                                                                                                    </t>
  </si>
  <si>
    <t xml:space="preserve">Corrupción :Concepto, formas y niveles                                   Cultura de transparencia: definición.
Relación con los principios éticos y la ética ambiental.                                                                                                   Análisis de las causas y consecuencias  de la corrupción en nuestro país.    </t>
  </si>
  <si>
    <t xml:space="preserve">Conceptos : Democracia  - Principios de la Democracia.  Relaciones interpersonales . Importancia en el desarrollo personal y  profesional.                Principios de la democracia y su importancia.
Respeto y valoración de la opinión de sus compañeros.
Actitud positiva con sus compañeros                                                                                         </t>
  </si>
  <si>
    <t xml:space="preserve">Práctica de principios democráticos y las relaciones interpersonales.
Importancia de la práctica de los principios democráticos en las relaciones interpersonales. 
Respeto a las opiniones de los demás   . </t>
  </si>
  <si>
    <t xml:space="preserve">Diversidad cultural.  Dignidad                           Diversidad cultural de la región el Perú y el mundo. Conceptualiza y analiza el tema lo referido a la Dignidad.
Respeto y valor a las diversidad cultural.
Respeto  por la dignidad de sus compañeros </t>
  </si>
  <si>
    <t xml:space="preserve">Identifica los principios y valores éticos y deontológicos en el marco de sus relaciones sociales y laborales. </t>
  </si>
  <si>
    <t xml:space="preserve">Actúa con honestidad, honradez, integridad en su rol como estudiante, fomentando una cultura transparente, orientada a l bien común en su contexto social. </t>
  </si>
  <si>
    <t>Aplica los códigos de ética en su quehacer profesional de manera autónoma, con responsabilidad haciendo uso eficiente de los recursos.</t>
  </si>
  <si>
    <t>Actúa correcta y éticamente desde los múltiples roles que como persona asume fomentando una cultura transparente anti corrupción, orientada al bien común y a la ética profesional.</t>
  </si>
  <si>
    <t>Identifica los principios de la democracia para la optimización de sus relaciones interpersonales</t>
  </si>
  <si>
    <t>Establece en acuerdo con otras personas, tareas y objetivos donde se evidencie la inclusión, participación y búsqueda del bien común.</t>
  </si>
  <si>
    <t>Demuestra respeto  por la diversidad y dignidad de las personas en su cotidianeidad.</t>
  </si>
  <si>
    <t>Analiza  la viabilidad de las ideas de mejora planteadas en función a los recursos, oportunidades y factibilidad de su contexto social, cultural y productivo.</t>
  </si>
  <si>
    <t xml:space="preserve">Diseña un prototipo de la innovación tecnológica aplicada, teniendo en cuenta la metodología, diseños experimentales, sistemas de registro, factores y variables a estudiar. </t>
  </si>
  <si>
    <t>Propone la transferencia tecnológica a la sociedad evaluando los resultados de la aplicación en el mercado laboral y su funcionalidad teniendo en cuenta la responsabilidad social de las instituciones educativas de Educación superior</t>
  </si>
  <si>
    <t>CE4.C1</t>
  </si>
  <si>
    <t>Aplicar principios y valores éticos - deontológicos en su contexto social y laboral, respetando las normas del bien común y códigos de ética profesional.</t>
  </si>
  <si>
    <t>CE6.C1</t>
  </si>
  <si>
    <t>Innovación: fundamentos, tipos, niveles.
Fases del diseño de un proyecto de innovación tecnológica. Esquema de proyecto.                        
planteamiento y formulación del problema y objetivos.
Plan de actividades.
Recolección de datos, análisis y procesamiento. 
Informes técnicos</t>
  </si>
  <si>
    <t>Prototipo : Elaboración del esquema, Diseño tridimensional -  Materiales, equipos e instrumentos,  Construcción , pruebas de eficiencia y eficacia -  Funcionalidad - Aplicabilidad 
Sistematización de resultados.
Metodología del Proyecto. Diseños experimentales, sistemas de registros, factores y variable.</t>
  </si>
  <si>
    <t xml:space="preserve">Transferencia tecnológica  - importancia.
Alianzas estratégicas en la gestión de la innovación. 
Proceso de registro de patente. Tipos de patentes.
Determinación de la demanda.
Canales de distribución.
Estructura de costos </t>
  </si>
  <si>
    <t xml:space="preserve">Plantea el esquema del proyecto de innovación tecnológica considerando el propósito y solución del problema central identificado.  </t>
  </si>
  <si>
    <t>Explora su entorno  para identificar ideas de mejora significativas u originales a problemas, necesidades u oportunidades de su contexto social, cultural y productivo.</t>
  </si>
  <si>
    <t>Analiza  su entorno laboral  aplicando las técnicas e instrumentos de observación, para la identificación del problema de estudio, orientado a la innovación tecnológica.</t>
  </si>
  <si>
    <t>Metodologia de la Investigación Tecnológica</t>
  </si>
  <si>
    <t>Diseñar un proyecto de innovación tecnológica aplicada que contribuya a la solución de un problema concreto de su área laboral realizando la transferencia tecnológica a la sociedad y teniendo en cuenta los criterios de pertinencia y ética.</t>
  </si>
  <si>
    <t>C1,I1</t>
  </si>
  <si>
    <t>C1,I2</t>
  </si>
  <si>
    <t>C1,I3</t>
  </si>
  <si>
    <t>C1,I4</t>
  </si>
  <si>
    <t>C1,I5</t>
  </si>
  <si>
    <t>C1,I6</t>
  </si>
  <si>
    <t>C1.I5</t>
  </si>
  <si>
    <t>C1.I6</t>
  </si>
  <si>
    <t>C1.I7</t>
  </si>
  <si>
    <t xml:space="preserve">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CE6.Innovación.- Desarrollar procedimientos sistemáticos enfocados en la mejora significativa u original de un proceso, producto o servicio respondiendo a un problema, una necesidad o una oportunidad del sector productivo y educativo, el IES y la sociedad
</t>
  </si>
  <si>
    <t>Administración de la Producción</t>
  </si>
  <si>
    <t>Análisis é Investigación de mercado</t>
  </si>
  <si>
    <t>Formación Académica licenciado en Administración, Profesional Técnico en Administración, Abogado.
Experiencia Laboral en Educación Superior, capacitación en Relaciones Interpersonales y deontología del Administrador</t>
  </si>
  <si>
    <t>Formación Profesional: 
Grado académico de Licenciado/ Profesional/ Profesional Técnico  en el Programa de estudios.
Experiencia específica: en proyectos de investigación e innovación en la especialidad.</t>
  </si>
  <si>
    <t xml:space="preserve">Conceptos: Conocimiento, Tipos de conocimiento , Ciencia, Tecnología, vigilancia tecnológica, investigación e innovación tecnológica.
Idea , Idea innovadora, creatividad e innovación tecnológica.  </t>
  </si>
  <si>
    <t xml:space="preserve">Importancia de la innovación tecnológica en la solución de los problemas de entorno , la observación - ficha de observación  - Identificación del problema de estudio </t>
  </si>
  <si>
    <t xml:space="preserve">Indicadores de factibilidad  y  viabilidad del proyecto. Metodología del marco lógico, árbol de problema, árbol de objetivos, árbol de acciones. Diseño lineal de Investigación. </t>
  </si>
  <si>
    <t>falta</t>
  </si>
  <si>
    <t>• Mediante el desarrollo de proyectos productivos de bienes y servicios que se desarrollan en el IES, vinculados al desarrollo de capacidades del plan de estudios.  
• Mediante el desarrollo de actividades conexas a los procesos institucionales; las cuales deben estar vinculadas al desarrollo de capacidades del plan de estudios. 
Estrategias: 
De Organización 
En proyectos productivos o actividades productivas institucionales:
1. La Institución educativa cuenta con Proyectos productivos de bienes y servicios, donde se incorporan a los estudiante de acuerdo a las capacidades a fortalecer.
2. El Programa de Estudios del IES identifica las capacidades a fortalecer durante el desarrollo de la experiencia formativa, así como la duración en horas del desarrollo de las experiencias formativas. 
3. El Programa de estudios aprueba el PLan de Prácticas (con actividades y tiempos a desarrollar) 
De ejecución 
El plan de prácticas contiene las actividades y desempeños a realizar por el estudiante. 
De acompañamiento y monitoreo
1. El Instituto designa a un docente del Programa de estudios para realizar el acompañamiento, seguimiento y monitoreo durante el desarrollo de las experiencias formativas. 
2. El estudiante tiene información sobre los criterios e indicadores de su desempeño durante la ejecución de las experiencias formativas.
3. El docente cuenta con instrumentos de registro.
4. El docente que acompaña el proceso informa sobre las actividades y desempeño del estudiante. 
De evaluación
1. El desempeño del estudiante será evaluado a través de criterios establecidos por la institución educativa y estará a cargo del responsable técnico del proyecto o la actividad productiva.
2. La evaluación toma como referencia los indicadores de logro de las competencias del  Programa de estudios, para determinar el logro de las Competencias asociadas al Módulo. 
3. La evaluación es realizada por el responsable de la ejecución del Proyecto Productivo en el IES.
De certificación y registro</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</si>
</sst>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sz val="9"/>
      <color rgb="FFFF0000"/>
      <name val="Calibri"/>
      <family val="2"/>
      <scheme val="minor"/>
    </font>
    <font>
      <sz val="11"/>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s>
  <borders count="54">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bottom style="thin">
        <color theme="0" tint="-0.499984740745262"/>
      </bottom>
      <diagonal/>
    </border>
    <border>
      <left style="thin">
        <color indexed="64"/>
      </left>
      <right style="thin">
        <color indexed="64"/>
      </right>
      <top/>
      <bottom/>
      <diagonal/>
    </border>
    <border>
      <left/>
      <right style="thin">
        <color theme="0" tint="-0.34998626667073579"/>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top style="thin">
        <color indexed="64"/>
      </top>
      <bottom style="thin">
        <color indexed="64"/>
      </bottom>
      <diagonal/>
    </border>
    <border>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511">
    <xf numFmtId="0" fontId="0" fillId="0" borderId="0" xfId="0"/>
    <xf numFmtId="0" fontId="3" fillId="0" borderId="0" xfId="0" applyFont="1" applyBorder="1" applyProtection="1">
      <protection locked="0"/>
    </xf>
    <xf numFmtId="0" fontId="1" fillId="0" borderId="0" xfId="0" applyFont="1" applyBorder="1" applyProtection="1">
      <protection locked="0"/>
    </xf>
    <xf numFmtId="0" fontId="1" fillId="0" borderId="0" xfId="0" applyFont="1" applyProtection="1">
      <protection locked="0"/>
    </xf>
    <xf numFmtId="0" fontId="0" fillId="0" borderId="0" xfId="0" applyFont="1" applyProtection="1">
      <protection locked="0"/>
    </xf>
    <xf numFmtId="0" fontId="0" fillId="0" borderId="0" xfId="0" applyFont="1" applyAlignment="1" applyProtection="1">
      <alignment wrapText="1"/>
      <protection locked="0"/>
    </xf>
    <xf numFmtId="0" fontId="0" fillId="0" borderId="0" xfId="0" applyProtection="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Border="1" applyAlignment="1" applyProtection="1">
      <alignment wrapText="1"/>
      <protection hidden="1"/>
    </xf>
    <xf numFmtId="0" fontId="1" fillId="0" borderId="0" xfId="0" applyFont="1" applyAlignment="1" applyProtection="1">
      <alignment wrapText="1"/>
      <protection hidden="1"/>
    </xf>
    <xf numFmtId="0" fontId="1" fillId="0" borderId="0" xfId="0" applyFont="1" applyBorder="1" applyProtection="1">
      <protection hidden="1"/>
    </xf>
    <xf numFmtId="0" fontId="12" fillId="0" borderId="0" xfId="0" applyFont="1" applyFill="1" applyBorder="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Fill="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Fill="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Fill="1" applyBorder="1" applyAlignment="1" applyProtection="1">
      <alignment horizontal="center" vertical="top" wrapText="1"/>
      <protection hidden="1"/>
    </xf>
    <xf numFmtId="0" fontId="13" fillId="0" borderId="11" xfId="0" applyNumberFormat="1" applyFont="1" applyFill="1" applyBorder="1" applyAlignment="1" applyProtection="1">
      <alignment horizontal="center" vertical="center" wrapText="1"/>
      <protection hidden="1"/>
    </xf>
    <xf numFmtId="0" fontId="9" fillId="0" borderId="11"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vertical="center" wrapText="1"/>
      <protection hidden="1"/>
    </xf>
    <xf numFmtId="0" fontId="5" fillId="2" borderId="0" xfId="0" applyFont="1" applyFill="1" applyBorder="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Border="1" applyAlignment="1" applyProtection="1">
      <alignment horizontal="center"/>
      <protection hidden="1"/>
    </xf>
    <xf numFmtId="0" fontId="1" fillId="0" borderId="0" xfId="0" applyFont="1" applyProtection="1">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5" fillId="0" borderId="0" xfId="0" applyFont="1" applyBorder="1" applyProtection="1">
      <protection hidden="1"/>
    </xf>
    <xf numFmtId="0" fontId="7" fillId="2" borderId="0" xfId="0" applyFont="1" applyFill="1" applyBorder="1" applyAlignment="1" applyProtection="1">
      <alignment horizontal="left" vertical="center"/>
      <protection hidden="1"/>
    </xf>
    <xf numFmtId="0" fontId="7" fillId="0" borderId="0" xfId="0" applyFont="1" applyFill="1" applyBorder="1" applyAlignment="1" applyProtection="1">
      <alignment horizontal="right" vertical="center" wrapText="1"/>
      <protection hidden="1"/>
    </xf>
    <xf numFmtId="0" fontId="5" fillId="0" borderId="0" xfId="0" applyFont="1" applyBorder="1" applyAlignment="1" applyProtection="1">
      <alignment horizontal="center" vertical="center" wrapText="1"/>
      <protection hidden="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vertical="center" wrapText="1"/>
      <protection hidden="1"/>
    </xf>
    <xf numFmtId="0" fontId="10" fillId="0" borderId="0" xfId="0" applyFont="1" applyProtection="1">
      <protection hidden="1"/>
    </xf>
    <xf numFmtId="0" fontId="2" fillId="2" borderId="0" xfId="0" applyFont="1" applyFill="1" applyBorder="1" applyAlignment="1" applyProtection="1">
      <alignment horizontal="center" wrapText="1"/>
      <protection hidden="1"/>
    </xf>
    <xf numFmtId="0" fontId="6" fillId="2" borderId="0" xfId="0" applyFont="1" applyFill="1" applyBorder="1" applyAlignment="1" applyProtection="1">
      <alignment horizontal="center" wrapText="1"/>
      <protection hidden="1"/>
    </xf>
    <xf numFmtId="0" fontId="2" fillId="2" borderId="0" xfId="0" applyNumberFormat="1" applyFont="1" applyFill="1" applyBorder="1" applyAlignment="1" applyProtection="1">
      <alignment horizontal="center" wrapText="1"/>
      <protection hidden="1"/>
    </xf>
    <xf numFmtId="0" fontId="7" fillId="2" borderId="0" xfId="0" applyNumberFormat="1" applyFont="1" applyFill="1" applyBorder="1" applyAlignment="1" applyProtection="1">
      <alignment horizontal="center" vertical="center" wrapText="1"/>
      <protection hidden="1"/>
    </xf>
    <xf numFmtId="0" fontId="7" fillId="2" borderId="0" xfId="0" applyNumberFormat="1" applyFont="1" applyFill="1" applyBorder="1" applyAlignment="1" applyProtection="1">
      <alignment horizontal="center" wrapText="1"/>
      <protection hidden="1"/>
    </xf>
    <xf numFmtId="0" fontId="2" fillId="2" borderId="0" xfId="0" applyFont="1" applyFill="1" applyBorder="1" applyAlignment="1" applyProtection="1">
      <alignment horizont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0" fontId="1" fillId="2" borderId="0" xfId="0" applyFont="1" applyFill="1" applyBorder="1" applyProtection="1">
      <protection hidden="1"/>
    </xf>
    <xf numFmtId="0" fontId="1" fillId="2" borderId="0" xfId="0" applyFont="1" applyFill="1" applyBorder="1" applyAlignment="1" applyProtection="1">
      <alignment horizontal="center"/>
      <protection hidden="1"/>
    </xf>
    <xf numFmtId="0" fontId="2" fillId="2" borderId="0" xfId="0" applyFont="1" applyFill="1" applyBorder="1" applyAlignment="1" applyProtection="1">
      <alignment wrapText="1"/>
      <protection hidden="1"/>
    </xf>
    <xf numFmtId="0" fontId="2" fillId="2" borderId="0" xfId="0" applyFont="1" applyFill="1" applyBorder="1" applyAlignment="1" applyProtection="1">
      <protection hidden="1"/>
    </xf>
    <xf numFmtId="0" fontId="1" fillId="2" borderId="0" xfId="0" applyFont="1" applyFill="1" applyBorder="1" applyAlignment="1" applyProtection="1">
      <protection hidden="1"/>
    </xf>
    <xf numFmtId="0" fontId="1" fillId="2" borderId="0" xfId="0" applyFont="1" applyFill="1" applyBorder="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Fill="1" applyBorder="1" applyAlignment="1" applyProtection="1">
      <alignment horizontal="center" vertical="center"/>
      <protection hidden="1"/>
    </xf>
    <xf numFmtId="0" fontId="2" fillId="0" borderId="0" xfId="0" applyFont="1" applyFill="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Fill="1" applyBorder="1" applyProtection="1">
      <protection locked="0"/>
    </xf>
    <xf numFmtId="0" fontId="2" fillId="0" borderId="0" xfId="0" applyFont="1" applyFill="1" applyBorder="1" applyAlignment="1" applyProtection="1">
      <alignment horizontal="left"/>
      <protection locked="0"/>
    </xf>
    <xf numFmtId="0" fontId="1" fillId="0" borderId="0" xfId="0" applyFont="1" applyBorder="1" applyAlignment="1" applyProtection="1">
      <alignment horizontal="left" wrapText="1"/>
      <protection locked="0"/>
    </xf>
    <xf numFmtId="0" fontId="15" fillId="0" borderId="0" xfId="0" applyFont="1" applyFill="1" applyBorder="1" applyProtection="1">
      <protection locked="0"/>
    </xf>
    <xf numFmtId="0" fontId="1" fillId="0" borderId="0" xfId="0" applyFont="1" applyFill="1" applyBorder="1" applyAlignment="1" applyProtection="1">
      <alignment horizontal="center" wrapText="1"/>
      <protection locked="0"/>
    </xf>
    <xf numFmtId="0" fontId="15" fillId="0" borderId="0" xfId="0" applyFont="1" applyFill="1" applyBorder="1" applyAlignment="1" applyProtection="1">
      <alignment vertical="center" wrapText="1"/>
      <protection locked="0"/>
    </xf>
    <xf numFmtId="0" fontId="12" fillId="0" borderId="0" xfId="0" applyFont="1" applyFill="1" applyBorder="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left" vertical="center" wrapText="1"/>
      <protection locked="0"/>
    </xf>
    <xf numFmtId="0" fontId="3" fillId="0" borderId="0" xfId="0" applyFont="1" applyProtection="1">
      <protection locked="0"/>
    </xf>
    <xf numFmtId="0" fontId="1" fillId="0" borderId="0" xfId="0" applyFont="1" applyAlignment="1" applyProtection="1">
      <alignment horizontal="left"/>
      <protection locked="0"/>
    </xf>
    <xf numFmtId="0" fontId="1" fillId="0" borderId="0" xfId="0" applyNumberFormat="1" applyFont="1" applyProtection="1">
      <protection locked="0"/>
    </xf>
    <xf numFmtId="0" fontId="1" fillId="0" borderId="0" xfId="0" applyFont="1" applyAlignment="1" applyProtection="1">
      <alignment horizontal="center"/>
      <protection locked="0"/>
    </xf>
    <xf numFmtId="0" fontId="5" fillId="2" borderId="0" xfId="0" applyFont="1" applyFill="1" applyBorder="1" applyAlignment="1" applyProtection="1">
      <alignment horizontal="left"/>
      <protection hidden="1"/>
    </xf>
    <xf numFmtId="0" fontId="5" fillId="2" borderId="0" xfId="0" applyNumberFormat="1" applyFont="1" applyFill="1" applyBorder="1" applyProtection="1">
      <protection hidden="1"/>
    </xf>
    <xf numFmtId="0" fontId="5"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vertical="center"/>
      <protection hidden="1"/>
    </xf>
    <xf numFmtId="0" fontId="5" fillId="0" borderId="10"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5" fillId="0" borderId="10" xfId="0" applyNumberFormat="1" applyFont="1" applyFill="1" applyBorder="1" applyAlignment="1" applyProtection="1">
      <alignment horizontal="left" vertical="center" wrapText="1"/>
      <protection locked="0"/>
    </xf>
    <xf numFmtId="0" fontId="7" fillId="2" borderId="0" xfId="0" applyFont="1" applyFill="1" applyBorder="1" applyAlignment="1" applyProtection="1">
      <alignment horizontal="left" wrapText="1"/>
      <protection hidden="1"/>
    </xf>
    <xf numFmtId="0" fontId="6" fillId="0" borderId="0" xfId="0" applyFont="1" applyBorder="1" applyAlignment="1" applyProtection="1">
      <alignment horizontal="center"/>
      <protection hidden="1"/>
    </xf>
    <xf numFmtId="0" fontId="6" fillId="2" borderId="0" xfId="0" applyFont="1" applyFill="1" applyBorder="1" applyAlignment="1" applyProtection="1">
      <alignment horizontal="center"/>
      <protection hidden="1"/>
    </xf>
    <xf numFmtId="0" fontId="3" fillId="2" borderId="0" xfId="0" applyFont="1" applyFill="1" applyBorder="1" applyProtection="1">
      <protection hidden="1"/>
    </xf>
    <xf numFmtId="0" fontId="7" fillId="0" borderId="0" xfId="0" applyFont="1" applyFill="1" applyBorder="1" applyAlignment="1" applyProtection="1">
      <alignment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wrapText="1"/>
      <protection locked="0"/>
    </xf>
    <xf numFmtId="0" fontId="2" fillId="2" borderId="0" xfId="0" applyFont="1" applyFill="1" applyBorder="1" applyAlignment="1" applyProtection="1">
      <alignment horizontal="center" vertical="center" wrapText="1"/>
      <protection hidden="1"/>
    </xf>
    <xf numFmtId="0" fontId="1" fillId="11" borderId="0" xfId="0" applyFont="1" applyFill="1" applyBorder="1" applyAlignment="1" applyProtection="1">
      <alignment horizontal="center" wrapText="1"/>
      <protection locked="0"/>
    </xf>
    <xf numFmtId="0" fontId="5" fillId="0" borderId="4" xfId="0" applyFont="1" applyFill="1" applyBorder="1" applyAlignment="1" applyProtection="1">
      <alignment horizontal="center" vertical="center"/>
      <protection hidden="1"/>
    </xf>
    <xf numFmtId="0" fontId="5" fillId="0" borderId="10" xfId="0" applyFont="1" applyFill="1" applyBorder="1" applyAlignment="1" applyProtection="1">
      <alignment horizontal="center" vertical="center"/>
      <protection hidden="1"/>
    </xf>
    <xf numFmtId="0" fontId="1" fillId="0" borderId="0" xfId="0" applyFont="1" applyAlignment="1" applyProtection="1">
      <alignment horizontal="left" wrapText="1"/>
      <protection locked="0"/>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7" fillId="14" borderId="0" xfId="0" applyFont="1" applyFill="1" applyAlignment="1" applyProtection="1">
      <protection hidden="1"/>
    </xf>
    <xf numFmtId="0" fontId="23" fillId="0" borderId="0" xfId="0" applyFont="1" applyBorder="1" applyAlignment="1" applyProtection="1">
      <protection locked="0"/>
    </xf>
    <xf numFmtId="0" fontId="15" fillId="0" borderId="0" xfId="0" applyFont="1" applyBorder="1" applyAlignment="1" applyProtection="1">
      <protection locked="0"/>
    </xf>
    <xf numFmtId="0" fontId="15" fillId="0" borderId="0" xfId="0" applyFont="1" applyAlignment="1" applyProtection="1">
      <protection locked="0"/>
    </xf>
    <xf numFmtId="0" fontId="14" fillId="0" borderId="0" xfId="0" applyFont="1" applyAlignment="1" applyProtection="1">
      <protection locked="0"/>
    </xf>
    <xf numFmtId="0" fontId="14" fillId="0" borderId="0" xfId="0" applyFont="1" applyAlignment="1" applyProtection="1">
      <protection hidden="1"/>
    </xf>
    <xf numFmtId="0" fontId="1" fillId="0" borderId="0" xfId="0" applyFont="1" applyBorder="1" applyAlignment="1" applyProtection="1">
      <alignment vertical="center"/>
      <protection locked="0"/>
    </xf>
    <xf numFmtId="0" fontId="15" fillId="0" borderId="0" xfId="0" applyFont="1" applyFill="1" applyBorder="1" applyAlignment="1" applyProtection="1">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1" fillId="0" borderId="24" xfId="0" applyFont="1" applyBorder="1" applyAlignment="1" applyProtection="1">
      <alignment horizontal="center" vertical="center"/>
      <protection hidden="1"/>
    </xf>
    <xf numFmtId="0" fontId="2" fillId="6" borderId="24" xfId="0" applyFont="1" applyFill="1" applyBorder="1" applyAlignment="1" applyProtection="1">
      <alignment horizontal="center" vertical="center"/>
      <protection hidden="1"/>
    </xf>
    <xf numFmtId="0" fontId="2" fillId="0" borderId="24" xfId="0" applyFont="1" applyFill="1" applyBorder="1" applyAlignment="1" applyProtection="1">
      <alignment horizontal="center" vertical="center"/>
      <protection hidden="1"/>
    </xf>
    <xf numFmtId="0" fontId="19" fillId="0" borderId="0" xfId="0" applyFont="1" applyFill="1" applyBorder="1" applyAlignment="1" applyProtection="1">
      <alignment horizontal="center" vertical="top" wrapText="1"/>
      <protection hidden="1"/>
    </xf>
    <xf numFmtId="0" fontId="13" fillId="0" borderId="18" xfId="0" applyNumberFormat="1" applyFont="1" applyFill="1" applyBorder="1" applyAlignment="1" applyProtection="1">
      <alignment vertical="center" wrapText="1"/>
      <protection hidden="1"/>
    </xf>
    <xf numFmtId="0" fontId="9" fillId="0" borderId="18" xfId="0" applyNumberFormat="1" applyFont="1" applyFill="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Protection="1">
      <protection locked="0"/>
    </xf>
    <xf numFmtId="0" fontId="15" fillId="0" borderId="0" xfId="0" applyFont="1" applyAlignment="1" applyProtection="1">
      <alignment horizontal="left" vertical="center"/>
      <protection locked="0"/>
    </xf>
    <xf numFmtId="0" fontId="12" fillId="0" borderId="0" xfId="0" applyFont="1" applyProtection="1">
      <protection locked="0"/>
    </xf>
    <xf numFmtId="0" fontId="15" fillId="0" borderId="0" xfId="0" applyFont="1" applyBorder="1" applyProtection="1">
      <protection locked="0"/>
    </xf>
    <xf numFmtId="0" fontId="6"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protection locked="0"/>
    </xf>
    <xf numFmtId="0" fontId="7" fillId="2" borderId="0" xfId="0" applyFont="1" applyFill="1" applyBorder="1" applyAlignment="1" applyProtection="1">
      <alignment vertical="center" wrapText="1"/>
      <protection locked="0"/>
    </xf>
    <xf numFmtId="0" fontId="5" fillId="2" borderId="0" xfId="0" applyFont="1" applyFill="1" applyProtection="1">
      <protection locked="0"/>
    </xf>
    <xf numFmtId="0" fontId="14" fillId="0" borderId="0" xfId="0" applyFont="1" applyProtection="1">
      <protection hidden="1"/>
    </xf>
    <xf numFmtId="0" fontId="0" fillId="0" borderId="0" xfId="0" pivotButton="1"/>
    <xf numFmtId="0" fontId="0" fillId="0" borderId="0" xfId="0" applyAlignment="1">
      <alignment horizontal="left"/>
    </xf>
    <xf numFmtId="0" fontId="2" fillId="0" borderId="0"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1" fillId="0" borderId="0" xfId="0" applyFont="1" applyFill="1" applyBorder="1" applyProtection="1">
      <protection hidden="1"/>
    </xf>
    <xf numFmtId="0" fontId="1" fillId="2"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locked="0"/>
    </xf>
    <xf numFmtId="0" fontId="1" fillId="0" borderId="2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left" wrapText="1"/>
      <protection hidden="1"/>
    </xf>
    <xf numFmtId="0" fontId="2" fillId="2"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Fill="1" applyBorder="1" applyAlignment="1" applyProtection="1">
      <alignment horizontal="left" vertical="center"/>
      <protection locked="0"/>
    </xf>
    <xf numFmtId="0" fontId="1" fillId="0" borderId="0" xfId="0" applyFont="1" applyFill="1" applyBorder="1" applyAlignment="1" applyProtection="1">
      <alignment vertical="center"/>
      <protection locked="0"/>
    </xf>
    <xf numFmtId="0" fontId="1" fillId="13" borderId="11" xfId="0" applyFont="1" applyFill="1" applyBorder="1" applyAlignment="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Alignment="1" applyProtection="1">
      <protection hidden="1"/>
    </xf>
    <xf numFmtId="0" fontId="1" fillId="12" borderId="11" xfId="0" applyFont="1" applyFill="1" applyBorder="1" applyAlignment="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Alignment="1" applyProtection="1">
      <protection hidden="1"/>
    </xf>
    <xf numFmtId="0" fontId="1" fillId="10" borderId="0" xfId="0" applyFont="1" applyFill="1" applyAlignment="1" applyProtection="1">
      <alignment horizontal="left"/>
      <protection locked="0"/>
    </xf>
    <xf numFmtId="0" fontId="1" fillId="10" borderId="0" xfId="0" applyFont="1" applyFill="1" applyAlignment="1" applyProtection="1">
      <protection locked="0"/>
    </xf>
    <xf numFmtId="0" fontId="1" fillId="10" borderId="0" xfId="0" applyFont="1" applyFill="1" applyBorder="1" applyAlignment="1" applyProtection="1">
      <protection locked="0"/>
    </xf>
    <xf numFmtId="0" fontId="1" fillId="10" borderId="0" xfId="0" applyFont="1" applyFill="1" applyAlignment="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Border="1" applyAlignment="1" applyProtection="1">
      <alignment vertical="center"/>
      <protection locked="0"/>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5" fillId="0" borderId="24" xfId="0" applyFont="1" applyFill="1" applyBorder="1" applyAlignment="1" applyProtection="1">
      <alignment horizontal="left" vertical="center" wrapText="1"/>
      <protection locked="0"/>
    </xf>
    <xf numFmtId="0" fontId="5" fillId="2" borderId="15"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left" vertical="center"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7" fillId="0" borderId="0" xfId="0" applyFont="1" applyFill="1" applyBorder="1" applyAlignment="1" applyProtection="1">
      <alignment horizontal="left" vertical="center" wrapText="1"/>
      <protection hidden="1"/>
    </xf>
    <xf numFmtId="0" fontId="7" fillId="0" borderId="0" xfId="0" applyFont="1" applyFill="1" applyAlignment="1" applyProtection="1">
      <alignment horizontal="left" vertical="center" wrapText="1"/>
      <protection hidden="1"/>
    </xf>
    <xf numFmtId="0" fontId="7" fillId="0" borderId="0" xfId="0" applyFont="1" applyFill="1" applyBorder="1" applyAlignment="1" applyProtection="1">
      <alignment horizontal="left" vertical="center"/>
      <protection hidden="1"/>
    </xf>
    <xf numFmtId="0" fontId="3" fillId="0" borderId="0" xfId="0" applyFont="1" applyBorder="1" applyAlignment="1" applyProtection="1">
      <protection locked="0"/>
    </xf>
    <xf numFmtId="0" fontId="1" fillId="0" borderId="0" xfId="0" applyFont="1" applyBorder="1" applyAlignment="1" applyProtection="1">
      <protection locked="0"/>
    </xf>
    <xf numFmtId="0" fontId="1" fillId="0" borderId="0" xfId="0" applyFont="1" applyAlignment="1" applyProtection="1">
      <protection locked="0"/>
    </xf>
    <xf numFmtId="0" fontId="0" fillId="0" borderId="0" xfId="0" applyFont="1" applyAlignment="1" applyProtection="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vertical="center" wrapText="1"/>
      <protection hidden="1"/>
    </xf>
    <xf numFmtId="10" fontId="2" fillId="2" borderId="0" xfId="0" applyNumberFormat="1" applyFont="1" applyFill="1" applyBorder="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Fill="1" applyBorder="1" applyAlignment="1" applyProtection="1">
      <alignment horizontal="left" vertical="center"/>
      <protection hidden="1"/>
    </xf>
    <xf numFmtId="0" fontId="2" fillId="0" borderId="0" xfId="0" applyFont="1" applyFill="1" applyBorder="1" applyAlignment="1" applyProtection="1">
      <alignment horizontal="left" wrapText="1"/>
      <protection hidden="1"/>
    </xf>
    <xf numFmtId="0" fontId="2" fillId="0" borderId="0" xfId="0" applyFont="1" applyFill="1" applyBorder="1" applyAlignme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8" fillId="17" borderId="24" xfId="0" applyNumberFormat="1"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8" fillId="17" borderId="11" xfId="0" applyFont="1" applyFill="1" applyBorder="1" applyAlignment="1" applyProtection="1">
      <alignment horizontal="center" vertical="center" wrapText="1"/>
      <protection hidden="1"/>
    </xf>
    <xf numFmtId="0" fontId="5" fillId="0" borderId="24" xfId="0" applyFont="1" applyFill="1" applyBorder="1" applyAlignment="1" applyProtection="1">
      <alignment horizontal="left" vertical="center"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13" fillId="0" borderId="10" xfId="0" applyFont="1" applyFill="1" applyBorder="1" applyAlignment="1" applyProtection="1">
      <alignment horizontal="justify" vertical="top" wrapText="1"/>
      <protection hidden="1"/>
    </xf>
    <xf numFmtId="0" fontId="13" fillId="0" borderId="10" xfId="0" applyFont="1" applyFill="1" applyBorder="1" applyAlignment="1" applyProtection="1">
      <alignment horizontal="justify" vertical="top" wrapText="1"/>
      <protection locked="0"/>
    </xf>
    <xf numFmtId="0" fontId="13" fillId="0" borderId="18"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locked="0"/>
    </xf>
    <xf numFmtId="0" fontId="13" fillId="0" borderId="11" xfId="0" applyFont="1" applyFill="1" applyBorder="1" applyAlignment="1" applyProtection="1">
      <alignment horizontal="justify" vertical="top" wrapText="1"/>
      <protection locked="0"/>
    </xf>
    <xf numFmtId="49" fontId="5" fillId="2" borderId="15" xfId="0" applyNumberFormat="1"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5" fillId="0" borderId="15" xfId="0" applyNumberFormat="1" applyFont="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NumberFormat="1"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6" fillId="0" borderId="0" xfId="0" applyFont="1" applyFill="1" applyAlignment="1" applyProtection="1">
      <alignment horizontal="justify" vertical="center" wrapText="1"/>
      <protection hidden="1"/>
    </xf>
    <xf numFmtId="0" fontId="16" fillId="0" borderId="10" xfId="0" applyFont="1" applyBorder="1" applyAlignment="1" applyProtection="1">
      <alignment vertical="center" wrapText="1"/>
      <protection locked="0"/>
    </xf>
    <xf numFmtId="0" fontId="16" fillId="0" borderId="10" xfId="0" applyFont="1" applyFill="1" applyBorder="1" applyAlignment="1" applyProtection="1">
      <alignment horizontal="left" vertical="center" wrapText="1"/>
      <protection locked="0"/>
    </xf>
    <xf numFmtId="0" fontId="16" fillId="0" borderId="10" xfId="0" applyFont="1" applyBorder="1" applyAlignment="1" applyProtection="1">
      <alignment vertical="top" wrapText="1"/>
      <protection locked="0"/>
    </xf>
    <xf numFmtId="0" fontId="1" fillId="0" borderId="23" xfId="0" applyFont="1" applyBorder="1" applyAlignment="1" applyProtection="1">
      <alignment horizontal="left" vertical="center" wrapText="1"/>
      <protection locked="0"/>
    </xf>
    <xf numFmtId="0" fontId="16" fillId="0" borderId="8" xfId="0" applyFont="1" applyBorder="1" applyAlignment="1" applyProtection="1">
      <alignment vertical="center" wrapText="1"/>
      <protection locked="0"/>
    </xf>
    <xf numFmtId="0" fontId="16" fillId="0" borderId="0" xfId="0" applyFont="1" applyBorder="1" applyAlignment="1" applyProtection="1">
      <alignment vertical="center" wrapText="1"/>
      <protection locked="0"/>
    </xf>
    <xf numFmtId="0" fontId="16" fillId="0" borderId="9" xfId="0" applyFont="1" applyBorder="1" applyAlignment="1" applyProtection="1">
      <alignment vertical="center" wrapText="1"/>
      <protection locked="0"/>
    </xf>
    <xf numFmtId="0" fontId="16" fillId="0" borderId="10" xfId="0" applyFont="1" applyFill="1" applyBorder="1" applyAlignment="1" applyProtection="1">
      <alignment horizontal="left" vertical="top" wrapText="1"/>
      <protection locked="0"/>
    </xf>
    <xf numFmtId="0" fontId="1" fillId="0" borderId="23" xfId="0" applyFont="1" applyBorder="1" applyAlignment="1" applyProtection="1">
      <alignment horizontal="left" vertical="top" wrapText="1"/>
      <protection locked="0"/>
    </xf>
    <xf numFmtId="0" fontId="16" fillId="0" borderId="8" xfId="0" applyFont="1" applyBorder="1" applyAlignment="1" applyProtection="1">
      <alignment vertical="top" wrapText="1"/>
      <protection locked="0"/>
    </xf>
    <xf numFmtId="0" fontId="16" fillId="0" borderId="0" xfId="0" applyFont="1" applyBorder="1" applyAlignment="1" applyProtection="1">
      <alignment vertical="top" wrapText="1"/>
      <protection locked="0"/>
    </xf>
    <xf numFmtId="0" fontId="16" fillId="0" borderId="9" xfId="0" applyFont="1" applyBorder="1" applyAlignment="1" applyProtection="1">
      <alignment vertical="top" wrapText="1"/>
      <protection locked="0"/>
    </xf>
    <xf numFmtId="0" fontId="1" fillId="0" borderId="23" xfId="0" applyFont="1" applyBorder="1" applyAlignment="1" applyProtection="1">
      <alignment horizontal="left" vertical="top"/>
      <protection locked="0"/>
    </xf>
    <xf numFmtId="0" fontId="16" fillId="0" borderId="8" xfId="0" applyFont="1" applyBorder="1" applyAlignment="1" applyProtection="1">
      <alignment vertical="top"/>
      <protection locked="0"/>
    </xf>
    <xf numFmtId="0" fontId="16" fillId="0" borderId="0" xfId="0" applyFont="1" applyBorder="1" applyAlignment="1" applyProtection="1">
      <alignment vertical="top"/>
      <protection locked="0"/>
    </xf>
    <xf numFmtId="0" fontId="16" fillId="0" borderId="9" xfId="0" applyFont="1" applyBorder="1" applyAlignment="1" applyProtection="1">
      <alignment vertical="top"/>
      <protection locked="0"/>
    </xf>
    <xf numFmtId="0" fontId="16" fillId="0" borderId="10" xfId="0" applyFont="1" applyFill="1" applyBorder="1" applyAlignment="1" applyProtection="1">
      <alignment horizontal="left" vertical="top"/>
      <protection locked="0"/>
    </xf>
    <xf numFmtId="0" fontId="16" fillId="0" borderId="10" xfId="0" applyFont="1" applyBorder="1" applyAlignment="1" applyProtection="1">
      <alignment vertical="top"/>
      <protection locked="0"/>
    </xf>
    <xf numFmtId="0" fontId="16" fillId="0" borderId="10" xfId="0" applyFont="1" applyBorder="1" applyAlignment="1" applyProtection="1">
      <alignment horizontal="justify" vertical="top"/>
      <protection locked="0"/>
    </xf>
    <xf numFmtId="0" fontId="16" fillId="0" borderId="10" xfId="0" applyFont="1" applyFill="1" applyBorder="1" applyAlignment="1" applyProtection="1">
      <alignment horizontal="justify" vertical="top"/>
      <protection locked="0"/>
    </xf>
    <xf numFmtId="0" fontId="1" fillId="0" borderId="11" xfId="0" applyFont="1" applyBorder="1" applyAlignment="1" applyProtection="1">
      <alignment horizontal="justify" vertical="top"/>
      <protection locked="0"/>
    </xf>
    <xf numFmtId="0" fontId="16" fillId="0" borderId="8" xfId="0" applyFont="1" applyBorder="1" applyAlignment="1" applyProtection="1">
      <alignment horizontal="justify" vertical="top"/>
      <protection locked="0"/>
    </xf>
    <xf numFmtId="0" fontId="16" fillId="0" borderId="0" xfId="0" applyFont="1" applyBorder="1" applyAlignment="1" applyProtection="1">
      <alignment horizontal="justify" vertical="top"/>
      <protection locked="0"/>
    </xf>
    <xf numFmtId="0" fontId="16" fillId="0" borderId="9" xfId="0" applyFont="1" applyBorder="1" applyAlignment="1" applyProtection="1">
      <alignment horizontal="justify" vertical="top"/>
      <protection locked="0"/>
    </xf>
    <xf numFmtId="0" fontId="1" fillId="0" borderId="23" xfId="0" applyFont="1" applyBorder="1" applyAlignment="1" applyProtection="1">
      <alignment horizontal="justify" vertical="top"/>
      <protection locked="0"/>
    </xf>
    <xf numFmtId="0" fontId="5" fillId="0" borderId="24" xfId="0"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3" fillId="0" borderId="24"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justify" vertical="center" wrapText="1"/>
      <protection locked="0"/>
    </xf>
    <xf numFmtId="0" fontId="13" fillId="0" borderId="10" xfId="0" applyFont="1" applyFill="1" applyBorder="1" applyAlignment="1" applyProtection="1">
      <alignment horizontal="left" vertical="top" wrapText="1"/>
      <protection locked="0"/>
    </xf>
    <xf numFmtId="0" fontId="13" fillId="0" borderId="18" xfId="0" applyFont="1" applyFill="1" applyBorder="1" applyAlignment="1" applyProtection="1">
      <alignment horizontal="left" vertical="top" wrapText="1"/>
      <protection locked="0"/>
    </xf>
    <xf numFmtId="0" fontId="16" fillId="0" borderId="10" xfId="0" applyFont="1" applyBorder="1" applyAlignment="1" applyProtection="1">
      <alignment horizontal="justify" vertical="justify"/>
      <protection locked="0"/>
    </xf>
    <xf numFmtId="0" fontId="32" fillId="0" borderId="24" xfId="0" applyFont="1" applyFill="1" applyBorder="1" applyAlignment="1" applyProtection="1">
      <alignment horizontal="left" vertical="center" wrapText="1"/>
      <protection locked="0"/>
    </xf>
    <xf numFmtId="0" fontId="13" fillId="2" borderId="10" xfId="0" applyFont="1" applyFill="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1" fillId="0" borderId="45" xfId="0" applyFont="1" applyBorder="1" applyAlignment="1" applyProtection="1">
      <alignment wrapText="1"/>
      <protection locked="0"/>
    </xf>
    <xf numFmtId="0" fontId="1" fillId="0" borderId="46" xfId="0" applyFont="1" applyBorder="1" applyAlignment="1" applyProtection="1">
      <alignment wrapText="1"/>
      <protection locked="0"/>
    </xf>
    <xf numFmtId="0" fontId="1" fillId="0" borderId="47" xfId="0" applyFont="1" applyBorder="1" applyAlignment="1" applyProtection="1">
      <alignment wrapText="1"/>
      <protection locked="0"/>
    </xf>
    <xf numFmtId="0" fontId="1" fillId="0" borderId="48" xfId="0" applyFont="1" applyBorder="1" applyAlignment="1" applyProtection="1">
      <alignment wrapText="1"/>
      <protection locked="0"/>
    </xf>
    <xf numFmtId="0" fontId="16" fillId="0" borderId="49" xfId="0" applyFont="1" applyBorder="1" applyAlignment="1" applyProtection="1">
      <alignment horizontal="justify" vertical="top"/>
      <protection locked="0"/>
    </xf>
    <xf numFmtId="0" fontId="16" fillId="0" borderId="37" xfId="0" applyFont="1" applyBorder="1" applyAlignment="1" applyProtection="1">
      <alignment horizontal="justify" vertical="top"/>
      <protection locked="0"/>
    </xf>
    <xf numFmtId="0" fontId="16" fillId="0" borderId="50" xfId="0" applyFont="1" applyBorder="1" applyAlignment="1" applyProtection="1">
      <alignment horizontal="justify" vertical="top"/>
      <protection locked="0"/>
    </xf>
    <xf numFmtId="0" fontId="13" fillId="0" borderId="18" xfId="0" applyFont="1" applyFill="1" applyBorder="1" applyAlignment="1" applyProtection="1">
      <alignment horizontal="left" vertical="top" wrapText="1"/>
      <protection locked="0" hidden="1"/>
    </xf>
    <xf numFmtId="0" fontId="16" fillId="0" borderId="36" xfId="0" applyFont="1" applyFill="1" applyBorder="1" applyAlignment="1" applyProtection="1">
      <alignment vertical="center" wrapText="1"/>
      <protection locked="0"/>
    </xf>
    <xf numFmtId="0" fontId="16" fillId="0" borderId="52" xfId="0" applyFont="1" applyBorder="1" applyAlignment="1" applyProtection="1">
      <alignment vertical="center" wrapText="1"/>
      <protection locked="0"/>
    </xf>
    <xf numFmtId="0" fontId="16" fillId="0" borderId="52" xfId="0" applyFont="1" applyBorder="1" applyAlignment="1" applyProtection="1">
      <alignment horizontal="left" vertical="center" wrapText="1"/>
      <protection locked="0"/>
    </xf>
    <xf numFmtId="0" fontId="16" fillId="0" borderId="52" xfId="0" applyFont="1" applyBorder="1" applyAlignment="1" applyProtection="1">
      <alignment horizontal="left" vertical="top" wrapText="1"/>
      <protection locked="0"/>
    </xf>
    <xf numFmtId="0" fontId="5" fillId="0" borderId="4" xfId="0" applyFont="1" applyFill="1" applyBorder="1" applyAlignment="1" applyProtection="1">
      <alignment vertical="top" wrapText="1"/>
      <protection locked="0"/>
    </xf>
    <xf numFmtId="0" fontId="1" fillId="0" borderId="53" xfId="0" applyFont="1" applyBorder="1" applyAlignment="1" applyProtection="1">
      <alignment horizontal="justify" vertical="top"/>
      <protection locked="0"/>
    </xf>
    <xf numFmtId="0" fontId="1" fillId="0" borderId="52" xfId="0" applyFont="1" applyFill="1" applyBorder="1" applyAlignment="1" applyProtection="1">
      <alignment horizontal="left" vertical="top" wrapText="1"/>
      <protection locked="0"/>
    </xf>
    <xf numFmtId="0" fontId="13" fillId="2" borderId="52" xfId="0" applyFont="1" applyFill="1" applyBorder="1" applyAlignment="1" applyProtection="1">
      <alignment horizontal="left" vertical="top" wrapText="1"/>
      <protection locked="0"/>
    </xf>
    <xf numFmtId="0" fontId="16" fillId="2" borderId="52" xfId="0" applyFont="1" applyFill="1" applyBorder="1" applyAlignment="1" applyProtection="1">
      <alignment vertical="center" wrapText="1"/>
      <protection locked="0"/>
    </xf>
    <xf numFmtId="0" fontId="16" fillId="2" borderId="52" xfId="0" applyFont="1" applyFill="1" applyBorder="1" applyAlignment="1" applyProtection="1">
      <alignment horizontal="left" vertical="center" wrapText="1"/>
      <protection locked="0"/>
    </xf>
    <xf numFmtId="0" fontId="16" fillId="0" borderId="52" xfId="0" applyFont="1" applyBorder="1" applyAlignment="1" applyProtection="1">
      <alignment vertical="center"/>
      <protection locked="0"/>
    </xf>
    <xf numFmtId="0" fontId="1" fillId="0" borderId="36" xfId="0" applyFont="1" applyBorder="1" applyAlignment="1" applyProtection="1">
      <alignment wrapText="1"/>
      <protection locked="0"/>
    </xf>
    <xf numFmtId="0" fontId="1" fillId="0" borderId="51" xfId="0" applyFont="1" applyBorder="1" applyAlignment="1" applyProtection="1">
      <alignment wrapText="1"/>
      <protection locked="0"/>
    </xf>
    <xf numFmtId="0" fontId="16" fillId="0" borderId="51" xfId="0" applyFont="1" applyBorder="1" applyAlignment="1" applyProtection="1">
      <alignment vertical="center"/>
      <protection locked="0"/>
    </xf>
    <xf numFmtId="0" fontId="1" fillId="11" borderId="11" xfId="0" applyFont="1" applyFill="1" applyBorder="1" applyAlignment="1" applyProtection="1">
      <alignment horizontal="left" vertical="center"/>
      <protection locked="0"/>
    </xf>
    <xf numFmtId="0" fontId="12" fillId="0" borderId="0" xfId="0" applyFont="1" applyFill="1" applyBorder="1" applyAlignment="1" applyProtection="1">
      <alignment horizontal="center"/>
      <protection locked="0"/>
    </xf>
    <xf numFmtId="0" fontId="8" fillId="17" borderId="10" xfId="0" applyFont="1" applyFill="1" applyBorder="1" applyAlignment="1" applyProtection="1">
      <alignment horizontal="center" vertical="center"/>
      <protection locked="0"/>
    </xf>
    <xf numFmtId="0" fontId="33" fillId="0" borderId="44" xfId="0" applyFont="1" applyFill="1" applyBorder="1" applyAlignment="1" applyProtection="1">
      <alignment horizontal="justify" vertical="top"/>
      <protection locked="0"/>
    </xf>
    <xf numFmtId="0" fontId="13" fillId="0" borderId="18" xfId="0" applyFont="1" applyFill="1" applyBorder="1" applyAlignment="1" applyProtection="1">
      <alignment horizontal="left" vertical="top"/>
      <protection locked="0" hidden="1"/>
    </xf>
    <xf numFmtId="0" fontId="16" fillId="0" borderId="52" xfId="0" applyFont="1" applyBorder="1" applyAlignment="1" applyProtection="1">
      <alignment horizontal="left" vertical="center"/>
      <protection locked="0"/>
    </xf>
    <xf numFmtId="0" fontId="16" fillId="0" borderId="52" xfId="0" applyFont="1" applyBorder="1" applyAlignment="1" applyProtection="1">
      <alignment horizontal="left" vertical="top"/>
      <protection locked="0"/>
    </xf>
    <xf numFmtId="0" fontId="1" fillId="0" borderId="52" xfId="0" applyFont="1" applyFill="1" applyBorder="1" applyAlignment="1" applyProtection="1">
      <alignment horizontal="left" vertical="top"/>
      <protection locked="0"/>
    </xf>
    <xf numFmtId="0" fontId="16" fillId="2" borderId="52" xfId="0" applyFont="1" applyFill="1" applyBorder="1" applyAlignment="1" applyProtection="1">
      <alignment horizontal="left" vertical="center"/>
      <protection locked="0"/>
    </xf>
    <xf numFmtId="0" fontId="0" fillId="0" borderId="52" xfId="0" applyFont="1" applyBorder="1" applyAlignment="1" applyProtection="1">
      <alignment horizontal="left" vertical="center"/>
      <protection locked="0"/>
    </xf>
    <xf numFmtId="0" fontId="33" fillId="0" borderId="52" xfId="0" applyFont="1" applyBorder="1" applyAlignment="1" applyProtection="1">
      <alignment vertical="center"/>
      <protection locked="0"/>
    </xf>
    <xf numFmtId="0" fontId="0" fillId="2" borderId="52" xfId="0" applyFont="1" applyFill="1" applyBorder="1" applyAlignment="1" applyProtection="1">
      <alignment horizontal="left" vertical="center"/>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0" fontId="13" fillId="2" borderId="25" xfId="0" applyFont="1" applyFill="1" applyBorder="1" applyAlignment="1" applyProtection="1">
      <alignment horizontal="justify" vertical="center" wrapText="1"/>
      <protection locked="0"/>
    </xf>
    <xf numFmtId="0" fontId="13" fillId="2" borderId="26" xfId="0" applyFont="1" applyFill="1" applyBorder="1" applyAlignment="1" applyProtection="1">
      <alignment horizontal="justify" vertical="center" wrapText="1"/>
      <protection locked="0"/>
    </xf>
    <xf numFmtId="0" fontId="13" fillId="2" borderId="27" xfId="0" applyFont="1" applyFill="1" applyBorder="1" applyAlignment="1" applyProtection="1">
      <alignment horizontal="justify" vertical="center" wrapText="1"/>
      <protection locked="0"/>
    </xf>
    <xf numFmtId="0" fontId="26" fillId="2" borderId="0" xfId="0" applyFont="1" applyFill="1" applyBorder="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3" fillId="2" borderId="0" xfId="0" applyFont="1" applyFill="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0" fontId="5" fillId="2" borderId="25" xfId="0" applyFont="1" applyFill="1" applyBorder="1" applyAlignment="1" applyProtection="1">
      <alignment horizontal="justify" vertical="center" wrapText="1"/>
      <protection locked="0"/>
    </xf>
    <xf numFmtId="0" fontId="5" fillId="2" borderId="26" xfId="0" applyFont="1" applyFill="1" applyBorder="1" applyAlignment="1" applyProtection="1">
      <alignment horizontal="justify" vertical="center" wrapText="1"/>
      <protection locked="0"/>
    </xf>
    <xf numFmtId="0" fontId="5" fillId="2" borderId="27" xfId="0" applyFont="1" applyFill="1" applyBorder="1" applyAlignment="1" applyProtection="1">
      <alignment horizontal="justify" vertical="center" wrapText="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5" fillId="0" borderId="24" xfId="0" applyFont="1" applyBorder="1" applyAlignment="1" applyProtection="1">
      <alignment horizontal="justify" vertical="center" wrapText="1"/>
      <protection locked="0"/>
    </xf>
    <xf numFmtId="0" fontId="8" fillId="17" borderId="24" xfId="0" applyFont="1" applyFill="1" applyBorder="1" applyAlignment="1" applyProtection="1">
      <alignment horizontal="center"/>
      <protection hidden="1"/>
    </xf>
    <xf numFmtId="0" fontId="8" fillId="17" borderId="24" xfId="0" applyFont="1" applyFill="1" applyBorder="1" applyAlignment="1" applyProtection="1">
      <alignment horizontal="center" vertical="center"/>
      <protection hidden="1"/>
    </xf>
    <xf numFmtId="0" fontId="5" fillId="0" borderId="24" xfId="0" applyFont="1" applyBorder="1" applyAlignment="1" applyProtection="1">
      <alignment horizontal="justify" vertical="center" wrapText="1"/>
      <protection hidden="1"/>
    </xf>
    <xf numFmtId="0" fontId="8" fillId="17" borderId="24" xfId="0" applyFont="1" applyFill="1" applyBorder="1" applyAlignment="1" applyProtection="1">
      <alignment horizontal="center" vertical="center" wrapText="1"/>
      <protection hidden="1"/>
    </xf>
    <xf numFmtId="0" fontId="3" fillId="0" borderId="0" xfId="0" applyFont="1" applyBorder="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Border="1" applyAlignment="1" applyProtection="1">
      <alignment horizontal="left"/>
      <protection hidden="1"/>
    </xf>
    <xf numFmtId="0" fontId="5" fillId="0" borderId="42" xfId="0" applyFont="1" applyBorder="1" applyAlignment="1" applyProtection="1">
      <alignment horizontal="justify" vertical="center" wrapText="1"/>
      <protection hidden="1"/>
    </xf>
    <xf numFmtId="0" fontId="5" fillId="0" borderId="43" xfId="0" applyFont="1" applyBorder="1" applyAlignment="1" applyProtection="1">
      <alignment horizontal="justify" vertical="center" wrapText="1"/>
      <protection hidden="1"/>
    </xf>
    <xf numFmtId="0" fontId="26" fillId="0" borderId="0" xfId="0" applyFont="1" applyBorder="1" applyAlignment="1" applyProtection="1">
      <alignment horizontal="center" vertical="top" wrapText="1"/>
      <protection hidden="1"/>
    </xf>
    <xf numFmtId="0" fontId="26" fillId="0" borderId="0" xfId="0" applyFont="1" applyBorder="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5" fillId="0" borderId="12"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center" vertical="center" wrapText="1"/>
      <protection locked="0"/>
    </xf>
    <xf numFmtId="0" fontId="1" fillId="5" borderId="10" xfId="2"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3" borderId="10" xfId="2" applyFont="1" applyFill="1" applyBorder="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2" fillId="0" borderId="0" xfId="0" applyFont="1" applyBorder="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Border="1" applyAlignment="1" applyProtection="1">
      <alignment horizontal="center" vertical="center" wrapText="1"/>
      <protection locked="0"/>
    </xf>
    <xf numFmtId="0" fontId="5" fillId="0" borderId="24" xfId="0" applyFont="1" applyFill="1" applyBorder="1" applyAlignment="1" applyProtection="1">
      <alignment horizontal="justify" vertical="center" wrapText="1"/>
      <protection hidden="1"/>
    </xf>
    <xf numFmtId="0" fontId="7" fillId="2" borderId="0" xfId="0" applyFont="1" applyFill="1" applyBorder="1" applyAlignment="1" applyProtection="1">
      <alignment horizontal="left" vertical="center" wrapText="1"/>
      <protection hidden="1"/>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5" fillId="0" borderId="24" xfId="0" applyFont="1" applyFill="1" applyBorder="1" applyAlignment="1" applyProtection="1">
      <alignment horizontal="justify" vertical="center" wrapText="1"/>
      <protection locked="0"/>
    </xf>
    <xf numFmtId="0" fontId="0" fillId="0" borderId="24" xfId="0" applyFont="1" applyFill="1"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25" fillId="27" borderId="24" xfId="0" applyFont="1" applyFill="1" applyBorder="1" applyAlignment="1" applyProtection="1">
      <alignment horizontal="center" vertical="center" textRotation="90" wrapText="1"/>
      <protection hidden="1"/>
    </xf>
    <xf numFmtId="0" fontId="0" fillId="0" borderId="24" xfId="0" applyFont="1" applyBorder="1" applyAlignment="1" applyProtection="1">
      <alignment horizontal="center" vertical="center" textRotation="90" wrapText="1"/>
      <protection locked="0"/>
    </xf>
    <xf numFmtId="0" fontId="26" fillId="2" borderId="0" xfId="0" applyFont="1" applyFill="1" applyBorder="1" applyAlignment="1" applyProtection="1">
      <alignment horizontal="center" wrapText="1"/>
      <protection hidden="1"/>
    </xf>
    <xf numFmtId="0" fontId="5" fillId="0" borderId="24" xfId="0" applyFont="1" applyFill="1" applyBorder="1" applyAlignment="1" applyProtection="1">
      <alignment horizontal="left" vertical="center" wrapText="1"/>
      <protection locked="0"/>
    </xf>
    <xf numFmtId="0" fontId="5" fillId="0" borderId="28" xfId="0" applyFont="1" applyFill="1" applyBorder="1" applyAlignment="1" applyProtection="1">
      <alignment horizontal="justify" vertical="center" wrapText="1"/>
      <protection hidden="1"/>
    </xf>
    <xf numFmtId="0" fontId="5" fillId="0" borderId="30" xfId="0" applyFont="1" applyFill="1" applyBorder="1" applyAlignment="1" applyProtection="1">
      <alignment horizontal="justify" vertical="center" wrapText="1"/>
      <protection hidden="1"/>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0" fontId="9" fillId="0" borderId="11" xfId="0" applyFont="1" applyFill="1" applyBorder="1" applyAlignment="1" applyProtection="1">
      <alignment horizontal="left" vertical="top" wrapText="1"/>
      <protection locked="0"/>
    </xf>
    <xf numFmtId="0" fontId="9" fillId="0" borderId="23" xfId="0" applyFont="1" applyFill="1" applyBorder="1" applyAlignment="1" applyProtection="1">
      <alignment horizontal="left" vertical="top" wrapText="1"/>
      <protection locked="0"/>
    </xf>
    <xf numFmtId="0" fontId="9" fillId="0" borderId="18" xfId="0" applyFont="1" applyFill="1" applyBorder="1" applyAlignment="1" applyProtection="1">
      <alignment horizontal="left" vertical="top" wrapText="1"/>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16"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Border="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Border="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5" fillId="2" borderId="13" xfId="0" applyFont="1" applyFill="1" applyBorder="1" applyAlignment="1" applyProtection="1">
      <alignment horizontal="center" vertical="center" wrapText="1"/>
      <protection hidden="1"/>
    </xf>
    <xf numFmtId="0" fontId="9" fillId="0" borderId="11" xfId="0" applyFont="1" applyFill="1" applyBorder="1" applyAlignment="1" applyProtection="1">
      <alignment horizontal="justify" vertical="top" wrapText="1"/>
      <protection locked="0"/>
    </xf>
    <xf numFmtId="0" fontId="9" fillId="0" borderId="23" xfId="0" applyFont="1" applyFill="1" applyBorder="1" applyAlignment="1" applyProtection="1">
      <alignment horizontal="justify" vertical="top" wrapText="1"/>
      <protection locked="0"/>
    </xf>
    <xf numFmtId="0" fontId="9" fillId="0" borderId="18" xfId="0" applyFont="1" applyFill="1" applyBorder="1" applyAlignment="1" applyProtection="1">
      <alignment horizontal="justify" vertical="top" wrapText="1"/>
      <protection locked="0"/>
    </xf>
    <xf numFmtId="0" fontId="22" fillId="17" borderId="10" xfId="0" applyFont="1" applyFill="1" applyBorder="1" applyAlignment="1" applyProtection="1">
      <alignment horizontal="center" vertical="top" wrapText="1"/>
      <protection locked="0"/>
    </xf>
    <xf numFmtId="0" fontId="13" fillId="0" borderId="11" xfId="0" applyFont="1" applyFill="1" applyBorder="1" applyAlignment="1" applyProtection="1">
      <alignment horizontal="justify" vertical="top" wrapText="1"/>
      <protection hidden="1"/>
    </xf>
    <xf numFmtId="0" fontId="13" fillId="0" borderId="23"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hidden="1"/>
    </xf>
    <xf numFmtId="0" fontId="27" fillId="0" borderId="0" xfId="0" applyFont="1" applyFill="1" applyBorder="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Fill="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left" vertical="center" wrapText="1"/>
      <protection hidden="1"/>
    </xf>
    <xf numFmtId="0" fontId="5" fillId="0" borderId="12" xfId="0" applyFont="1" applyFill="1" applyBorder="1" applyAlignment="1" applyProtection="1">
      <alignment horizontal="center" vertical="center" wrapText="1"/>
      <protection hidden="1"/>
    </xf>
    <xf numFmtId="0" fontId="5" fillId="0" borderId="16"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justify" vertical="top" wrapText="1"/>
      <protection hidden="1"/>
    </xf>
    <xf numFmtId="0" fontId="8" fillId="17" borderId="10" xfId="0" applyFont="1" applyFill="1" applyBorder="1" applyAlignment="1" applyProtection="1">
      <alignment horizontal="center" vertical="top" wrapText="1"/>
      <protection hidden="1"/>
    </xf>
    <xf numFmtId="0" fontId="7" fillId="0" borderId="10" xfId="0" applyFont="1" applyFill="1" applyBorder="1" applyAlignment="1" applyProtection="1">
      <alignment horizontal="justify" vertical="top" wrapText="1"/>
      <protection hidden="1"/>
    </xf>
    <xf numFmtId="0" fontId="5" fillId="0" borderId="2" xfId="0" applyFont="1" applyFill="1" applyBorder="1" applyAlignment="1" applyProtection="1">
      <alignment horizontal="left" vertical="top" wrapText="1"/>
      <protection locked="0"/>
    </xf>
    <xf numFmtId="0" fontId="5" fillId="0" borderId="3" xfId="0" applyFont="1" applyFill="1" applyBorder="1" applyAlignment="1" applyProtection="1">
      <alignment horizontal="left" vertical="top" wrapText="1"/>
      <protection locked="0"/>
    </xf>
    <xf numFmtId="0" fontId="5" fillId="0" borderId="4" xfId="0" applyFont="1" applyFill="1" applyBorder="1" applyAlignment="1" applyProtection="1">
      <alignment horizontal="left" vertical="top"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left" vertical="top" wrapText="1"/>
      <protection locked="0"/>
    </xf>
    <xf numFmtId="0" fontId="5" fillId="0" borderId="10" xfId="0" applyFont="1" applyFill="1" applyBorder="1" applyAlignment="1" applyProtection="1">
      <alignment horizontal="justify" vertical="top" wrapText="1"/>
      <protection locked="0"/>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5" fillId="0" borderId="5" xfId="0" applyFont="1" applyFill="1" applyBorder="1" applyAlignment="1" applyProtection="1">
      <alignment horizontal="justify" vertical="top" wrapText="1"/>
      <protection locked="0"/>
    </xf>
    <xf numFmtId="0" fontId="5" fillId="0" borderId="6" xfId="0" applyFont="1" applyFill="1" applyBorder="1" applyAlignment="1" applyProtection="1">
      <alignment horizontal="justify" vertical="top" wrapText="1"/>
      <protection locked="0"/>
    </xf>
    <xf numFmtId="0" fontId="5" fillId="0" borderId="7" xfId="0" applyFont="1" applyFill="1" applyBorder="1" applyAlignment="1" applyProtection="1">
      <alignment horizontal="justify" vertical="top" wrapText="1"/>
      <protection locked="0"/>
    </xf>
    <xf numFmtId="0" fontId="5" fillId="0" borderId="8" xfId="0" applyFont="1" applyFill="1" applyBorder="1" applyAlignment="1" applyProtection="1">
      <alignment horizontal="justify" vertical="top" wrapText="1"/>
      <protection locked="0"/>
    </xf>
    <xf numFmtId="0" fontId="5" fillId="0" borderId="0" xfId="0" applyFont="1" applyFill="1" applyBorder="1" applyAlignment="1" applyProtection="1">
      <alignment horizontal="justify" vertical="top" wrapText="1"/>
      <protection locked="0"/>
    </xf>
    <xf numFmtId="0" fontId="5" fillId="0" borderId="9" xfId="0" applyFont="1" applyFill="1" applyBorder="1" applyAlignment="1" applyProtection="1">
      <alignment horizontal="justify" vertical="top" wrapText="1"/>
      <protection locked="0"/>
    </xf>
    <xf numFmtId="0" fontId="5" fillId="0" borderId="20" xfId="0" applyFont="1" applyFill="1" applyBorder="1" applyAlignment="1" applyProtection="1">
      <alignment horizontal="justify" vertical="top" wrapText="1"/>
      <protection locked="0"/>
    </xf>
    <xf numFmtId="0" fontId="5" fillId="0" borderId="21" xfId="0" applyFont="1" applyFill="1" applyBorder="1" applyAlignment="1" applyProtection="1">
      <alignment horizontal="justify" vertical="top" wrapText="1"/>
      <protection locked="0"/>
    </xf>
    <xf numFmtId="0" fontId="5" fillId="0" borderId="22" xfId="0" applyFont="1" applyFill="1" applyBorder="1" applyAlignment="1" applyProtection="1">
      <alignment horizontal="justify" vertical="top" wrapText="1"/>
      <protection locked="0"/>
    </xf>
    <xf numFmtId="0" fontId="13" fillId="0" borderId="2" xfId="0" applyNumberFormat="1" applyFont="1" applyFill="1" applyBorder="1" applyAlignment="1" applyProtection="1">
      <alignment horizontal="justify" vertical="top" wrapText="1"/>
      <protection locked="0"/>
    </xf>
    <xf numFmtId="0" fontId="13" fillId="0" borderId="3" xfId="0" applyNumberFormat="1" applyFont="1" applyFill="1" applyBorder="1" applyAlignment="1" applyProtection="1">
      <alignment horizontal="justify" vertical="top" wrapText="1"/>
      <protection locked="0"/>
    </xf>
    <xf numFmtId="0" fontId="13" fillId="0" borderId="4" xfId="0" applyNumberFormat="1" applyFont="1" applyFill="1" applyBorder="1" applyAlignment="1" applyProtection="1">
      <alignment horizontal="justify" vertical="top" wrapText="1"/>
      <protection locked="0"/>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13" fillId="0" borderId="2" xfId="0" applyNumberFormat="1" applyFont="1" applyFill="1" applyBorder="1" applyAlignment="1" applyProtection="1">
      <alignment horizontal="left" vertical="top" wrapText="1"/>
      <protection locked="0"/>
    </xf>
    <xf numFmtId="0" fontId="13" fillId="0" borderId="3" xfId="0" applyNumberFormat="1" applyFont="1" applyFill="1" applyBorder="1" applyAlignment="1" applyProtection="1">
      <alignment horizontal="left" vertical="top" wrapText="1"/>
      <protection locked="0"/>
    </xf>
    <xf numFmtId="0" fontId="13" fillId="0" borderId="4" xfId="0" applyNumberFormat="1" applyFont="1" applyFill="1" applyBorder="1" applyAlignment="1" applyProtection="1">
      <alignment horizontal="left" vertical="top" wrapText="1"/>
      <protection locked="0"/>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top"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right" vertical="center" wrapText="1"/>
      <protection hidden="1"/>
    </xf>
    <xf numFmtId="0" fontId="2" fillId="0" borderId="0" xfId="0" applyFont="1" applyFill="1" applyBorder="1" applyAlignment="1" applyProtection="1">
      <alignment horizontal="right" vertical="center" wrapText="1"/>
      <protection hidden="1"/>
    </xf>
    <xf numFmtId="0" fontId="2" fillId="0" borderId="14"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2" fillId="0" borderId="17" xfId="0" applyFont="1" applyFill="1" applyBorder="1" applyAlignment="1" applyProtection="1">
      <alignment horizontal="center" vertical="center" wrapText="1"/>
      <protection hidden="1"/>
    </xf>
    <xf numFmtId="0" fontId="1" fillId="0" borderId="24" xfId="0" applyFont="1" applyFill="1" applyBorder="1" applyAlignment="1" applyProtection="1">
      <alignment horizontal="center" vertical="center" textRotation="90" wrapText="1"/>
      <protection hidden="1"/>
    </xf>
    <xf numFmtId="0" fontId="2" fillId="0" borderId="0" xfId="0" applyFont="1" applyAlignment="1" applyProtection="1">
      <alignment horizontal="left" vertical="center" wrapText="1"/>
      <protection locked="0"/>
    </xf>
    <xf numFmtId="0" fontId="1" fillId="0" borderId="24" xfId="0" applyNumberFormat="1" applyFont="1" applyFill="1" applyBorder="1" applyAlignment="1" applyProtection="1">
      <alignment horizontal="left" vertical="center"/>
      <protection hidden="1"/>
    </xf>
    <xf numFmtId="0" fontId="1" fillId="0" borderId="24" xfId="0" applyFont="1" applyFill="1" applyBorder="1" applyAlignment="1" applyProtection="1">
      <alignment horizontal="justify" vertical="center" wrapText="1"/>
      <protection hidden="1"/>
    </xf>
    <xf numFmtId="0" fontId="2" fillId="2" borderId="0" xfId="0" applyFont="1" applyFill="1" applyBorder="1" applyAlignment="1" applyProtection="1">
      <alignment horizontal="right" vertical="center" wrapText="1"/>
      <protection hidden="1"/>
    </xf>
    <xf numFmtId="0" fontId="12" fillId="17" borderId="24"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1" fillId="2" borderId="15"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26" fillId="2" borderId="0" xfId="0" applyFont="1" applyFill="1" applyBorder="1" applyAlignment="1" applyProtection="1">
      <alignment horizontal="center" vertical="center" wrapText="1"/>
      <protection hidden="1"/>
    </xf>
    <xf numFmtId="0" fontId="26" fillId="2" borderId="0" xfId="0" applyFont="1" applyFill="1" applyBorder="1" applyAlignment="1" applyProtection="1">
      <alignment horizontal="center" vertical="center"/>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locked="0"/>
    </xf>
  </cellXfs>
  <cellStyles count="4">
    <cellStyle name="40% - Énfasis2" xfId="2" builtinId="35"/>
    <cellStyle name="Énfasis1" xfId="1" builtinId="29"/>
    <cellStyle name="Énfasis6" xfId="3" builtinId="49"/>
    <cellStyle name="Normal" xfId="0" builtinId="0"/>
  </cellStyles>
  <dxfs count="377">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9999"/>
        </patternFill>
      </fill>
    </dxf>
    <dxf>
      <font>
        <color auto="1"/>
      </font>
      <fill>
        <patternFill>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bgColor rgb="FFFFCCCC"/>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patternType="solid">
          <fgColor auto="1"/>
          <bgColor rgb="FFFF9999"/>
        </patternFill>
      </fill>
    </dxf>
    <dxf>
      <fill>
        <patternFill patternType="solid">
          <fgColor auto="1"/>
          <bgColor rgb="FFFF9999"/>
        </patternFill>
      </fill>
    </dxf>
    <dxf>
      <fill>
        <patternFill>
          <bgColor rgb="FFFFCCCC"/>
        </patternFill>
      </fill>
    </dxf>
    <dxf>
      <fill>
        <patternFill patternType="solid">
          <fgColor auto="1"/>
          <bgColor rgb="FFFF9999"/>
        </patternFill>
      </fill>
    </dxf>
    <dxf>
      <fill>
        <patternFill>
          <bgColor rgb="FFFFCCCC"/>
        </patternFill>
      </fill>
    </dxf>
  </dxfs>
  <tableStyles count="0" defaultTableStyle="TableStyleMedium2" defaultPivotStyle="PivotStyleLight16"/>
  <colors>
    <mruColors>
      <color rgb="FF0082FA"/>
      <color rgb="FF0064C8"/>
      <color rgb="FFFFBEC8"/>
      <color rgb="FF005AC8"/>
      <color rgb="FF00C8C8"/>
      <color rgb="FFFFC864"/>
      <color rgb="FFFF9632"/>
      <color rgb="FF009664"/>
      <color rgb="FF00CC99"/>
      <color rgb="FF8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ILBERT PAQUIYAURI PRADO" refreshedDate="43808.465078819441" createdVersion="5" refreshedVersion="5" minRefreshableVersion="3" recordCount="9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2"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 dinámica2"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9" tint="-0.249977111117893"/>
    <pageSetUpPr fitToPage="1"/>
  </sheetPr>
  <dimension ref="A1:F43"/>
  <sheetViews>
    <sheetView view="pageBreakPreview" zoomScale="118" zoomScaleNormal="100" zoomScaleSheetLayoutView="118" workbookViewId="0">
      <selection sqref="A1:E1"/>
    </sheetView>
  </sheetViews>
  <sheetFormatPr baseColWidth="10" defaultRowHeight="15" x14ac:dyDescent="0.25"/>
  <cols>
    <col min="1" max="1" width="20.42578125" style="6" customWidth="1"/>
    <col min="2" max="2" width="17.28515625" style="6" customWidth="1"/>
    <col min="3" max="3" width="16.85546875" style="6" customWidth="1"/>
    <col min="4" max="4" width="12.28515625" style="6" customWidth="1"/>
    <col min="5" max="5" width="22" style="6" customWidth="1"/>
    <col min="6" max="6" width="5.140625" style="6" customWidth="1"/>
    <col min="7" max="16384" width="11.42578125" style="6"/>
  </cols>
  <sheetData>
    <row r="1" spans="1:5" ht="38.25" customHeight="1" x14ac:dyDescent="0.25">
      <c r="A1" s="335" t="s">
        <v>199</v>
      </c>
      <c r="B1" s="335"/>
      <c r="C1" s="335"/>
      <c r="D1" s="335"/>
      <c r="E1" s="335"/>
    </row>
    <row r="2" spans="1:5" ht="8.1" customHeight="1" x14ac:dyDescent="0.25">
      <c r="A2" s="120"/>
      <c r="B2" s="121"/>
      <c r="C2" s="121"/>
      <c r="D2" s="121"/>
      <c r="E2" s="121"/>
    </row>
    <row r="3" spans="1:5" ht="34.5" customHeight="1" x14ac:dyDescent="0.25">
      <c r="A3" s="252" t="s">
        <v>38</v>
      </c>
      <c r="B3" s="337" t="s">
        <v>192</v>
      </c>
      <c r="C3" s="338"/>
      <c r="D3" s="253" t="s">
        <v>62</v>
      </c>
      <c r="E3" s="166" t="s">
        <v>179</v>
      </c>
    </row>
    <row r="4" spans="1:5" ht="8.1" customHeight="1" x14ac:dyDescent="0.25">
      <c r="A4" s="189"/>
      <c r="B4" s="167"/>
      <c r="C4" s="167"/>
      <c r="D4" s="167"/>
      <c r="E4" s="167"/>
    </row>
    <row r="5" spans="1:5" ht="22.5" customHeight="1" x14ac:dyDescent="0.25">
      <c r="A5" s="168" t="s">
        <v>42</v>
      </c>
      <c r="B5" s="251" t="s">
        <v>194</v>
      </c>
      <c r="C5" s="168" t="s">
        <v>43</v>
      </c>
      <c r="D5" s="336" t="s">
        <v>193</v>
      </c>
      <c r="E5" s="336"/>
    </row>
    <row r="6" spans="1:5" ht="8.1" customHeight="1" x14ac:dyDescent="0.25">
      <c r="A6" s="169"/>
      <c r="B6" s="170"/>
      <c r="C6" s="171"/>
      <c r="D6" s="170"/>
      <c r="E6" s="170"/>
    </row>
    <row r="7" spans="1:5" ht="20.25" customHeight="1" x14ac:dyDescent="0.25">
      <c r="A7" s="168" t="s">
        <v>44</v>
      </c>
      <c r="B7" s="336" t="s">
        <v>195</v>
      </c>
      <c r="C7" s="336"/>
      <c r="D7" s="336"/>
      <c r="E7" s="336"/>
    </row>
    <row r="8" spans="1:5" ht="8.1" customHeight="1" x14ac:dyDescent="0.25">
      <c r="A8" s="169"/>
      <c r="B8" s="170"/>
      <c r="C8" s="170"/>
      <c r="D8" s="170"/>
      <c r="E8" s="170"/>
    </row>
    <row r="9" spans="1:5" ht="28.5" customHeight="1" x14ac:dyDescent="0.25">
      <c r="A9" s="194" t="s">
        <v>152</v>
      </c>
      <c r="B9" s="336" t="s">
        <v>181</v>
      </c>
      <c r="C9" s="336"/>
      <c r="D9" s="336"/>
      <c r="E9" s="336"/>
    </row>
    <row r="10" spans="1:5" ht="8.1" customHeight="1" x14ac:dyDescent="0.25">
      <c r="A10" s="169"/>
      <c r="B10" s="170"/>
      <c r="C10" s="171"/>
      <c r="D10" s="170"/>
      <c r="E10" s="170"/>
    </row>
    <row r="11" spans="1:5" ht="50.25" customHeight="1" x14ac:dyDescent="0.25">
      <c r="A11" s="194" t="s">
        <v>153</v>
      </c>
      <c r="B11" s="336" t="s">
        <v>196</v>
      </c>
      <c r="C11" s="336"/>
      <c r="D11" s="190" t="s">
        <v>46</v>
      </c>
      <c r="E11" s="166" t="s">
        <v>180</v>
      </c>
    </row>
    <row r="12" spans="1:5" ht="8.1" customHeight="1" x14ac:dyDescent="0.25">
      <c r="A12" s="169"/>
      <c r="B12" s="170"/>
      <c r="C12" s="171"/>
      <c r="D12" s="170"/>
      <c r="E12" s="170"/>
    </row>
    <row r="13" spans="1:5" ht="32.25" customHeight="1" x14ac:dyDescent="0.25">
      <c r="A13" s="168" t="s">
        <v>154</v>
      </c>
      <c r="B13" s="251" t="s">
        <v>182</v>
      </c>
      <c r="C13" s="168" t="s">
        <v>45</v>
      </c>
      <c r="D13" s="340" t="s">
        <v>197</v>
      </c>
      <c r="E13" s="340"/>
    </row>
    <row r="14" spans="1:5" ht="8.1" customHeight="1" x14ac:dyDescent="0.25">
      <c r="A14" s="169"/>
      <c r="B14" s="170"/>
      <c r="C14" s="170"/>
      <c r="D14" s="170"/>
      <c r="E14" s="170"/>
    </row>
    <row r="15" spans="1:5" ht="28.5" customHeight="1" x14ac:dyDescent="0.25">
      <c r="A15" s="194" t="s">
        <v>41</v>
      </c>
      <c r="B15" s="336" t="s">
        <v>198</v>
      </c>
      <c r="C15" s="336"/>
      <c r="D15" s="336"/>
      <c r="E15" s="336"/>
    </row>
    <row r="16" spans="1:5" ht="8.1" customHeight="1" x14ac:dyDescent="0.25">
      <c r="A16" s="122"/>
      <c r="B16" s="123"/>
      <c r="C16" s="123"/>
      <c r="D16" s="123"/>
      <c r="E16" s="123"/>
    </row>
    <row r="17" spans="1:6" ht="21.75" customHeight="1" x14ac:dyDescent="0.25">
      <c r="A17" s="329" t="s">
        <v>7</v>
      </c>
      <c r="B17" s="330"/>
      <c r="C17" s="330"/>
      <c r="D17" s="330"/>
      <c r="E17" s="331"/>
      <c r="F17" s="254" t="s">
        <v>116</v>
      </c>
    </row>
    <row r="18" spans="1:6" ht="77.25" customHeight="1" x14ac:dyDescent="0.25">
      <c r="A18" s="326" t="s">
        <v>200</v>
      </c>
      <c r="B18" s="327"/>
      <c r="C18" s="327"/>
      <c r="D18" s="327"/>
      <c r="E18" s="328"/>
      <c r="F18" s="124" t="str">
        <f>A18</f>
        <v>El profesional técnico de administración de empresas, cuenta con habilidades técnicas para la constitución, organización y  supervisión del proceso empresarial con énfasis en producción, comercialización, finanzas, recursos humanos y en la gestión integral de la empresa. Asimismo, cuenta con capacidades para la identificación de oportunidades de negocio y para la generación y desarrollo de emprendimientos innovadores. Se desempeña con responsabilidad, eficiencia y con valores orientados hacia la mejora continua. Destaca por comunicarse de manera efectiva y en idioma inglés en el ámbito empresarial. Utiliza herramientas informáticas que le permite optimizar los procesos de trabajo y la toma de decisiones.</v>
      </c>
    </row>
    <row r="19" spans="1:6" ht="21.75" customHeight="1" x14ac:dyDescent="0.25">
      <c r="A19" s="329" t="s">
        <v>157</v>
      </c>
      <c r="B19" s="330"/>
      <c r="C19" s="330"/>
      <c r="D19" s="330"/>
      <c r="E19" s="331"/>
      <c r="F19" s="124" t="str">
        <f>A19</f>
        <v>COMPETENCIAS ESPECÍFICAS  (UNIDAD DE COMPETENCIA)</v>
      </c>
    </row>
    <row r="20" spans="1:6" s="114" customFormat="1" ht="30.75" customHeight="1" x14ac:dyDescent="0.25">
      <c r="A20" s="332" t="s">
        <v>190</v>
      </c>
      <c r="B20" s="333"/>
      <c r="C20" s="333"/>
      <c r="D20" s="333"/>
      <c r="E20" s="334"/>
      <c r="F20" s="124" t="str">
        <f t="shared" ref="F20:F26" si="0">A20</f>
        <v>Asistir en el intercambio de información, documentación y coordinación de actividades de las distintas áreas de la empresa, en función a sus políticas y normativa vigente.</v>
      </c>
    </row>
    <row r="21" spans="1:6" s="114" customFormat="1" ht="30.75" customHeight="1" x14ac:dyDescent="0.25">
      <c r="A21" s="332" t="s">
        <v>793</v>
      </c>
      <c r="B21" s="333"/>
      <c r="C21" s="333"/>
      <c r="D21" s="333"/>
      <c r="E21" s="334"/>
      <c r="F21" s="124" t="str">
        <f t="shared" si="0"/>
        <v>Supervisar la ejecución de las actividades del área asignada, en función al cumplimiento del plan operativo, teniendo en cuenta las políticas y objetivos de la empresa, y según la Normativa vigente.</v>
      </c>
    </row>
    <row r="22" spans="1:6" s="114" customFormat="1" ht="30.75" customHeight="1" x14ac:dyDescent="0.25">
      <c r="A22" s="332" t="s">
        <v>794</v>
      </c>
      <c r="B22" s="333"/>
      <c r="C22" s="333"/>
      <c r="D22" s="333"/>
      <c r="E22" s="334"/>
      <c r="F22" s="124" t="str">
        <f t="shared" si="0"/>
        <v>Gestionar la ejecución del plan operativo, en función al plan estratégico de la empresa y la normativa vigente.</v>
      </c>
    </row>
    <row r="23" spans="1:6" s="114" customFormat="1" ht="30.75" hidden="1" customHeight="1" x14ac:dyDescent="0.25">
      <c r="A23" s="326"/>
      <c r="B23" s="327"/>
      <c r="C23" s="327"/>
      <c r="D23" s="327"/>
      <c r="E23" s="328"/>
      <c r="F23" s="124">
        <f t="shared" si="0"/>
        <v>0</v>
      </c>
    </row>
    <row r="24" spans="1:6" s="114" customFormat="1" ht="30.75" hidden="1" customHeight="1" x14ac:dyDescent="0.25">
      <c r="A24" s="326"/>
      <c r="B24" s="327"/>
      <c r="C24" s="327"/>
      <c r="D24" s="327"/>
      <c r="E24" s="328"/>
      <c r="F24" s="124">
        <f t="shared" si="0"/>
        <v>0</v>
      </c>
    </row>
    <row r="25" spans="1:6" s="114" customFormat="1" ht="30.75" hidden="1" customHeight="1" x14ac:dyDescent="0.25">
      <c r="A25" s="326"/>
      <c r="B25" s="327"/>
      <c r="C25" s="327"/>
      <c r="D25" s="327"/>
      <c r="E25" s="328"/>
      <c r="F25" s="124">
        <f t="shared" si="0"/>
        <v>0</v>
      </c>
    </row>
    <row r="26" spans="1:6" s="114" customFormat="1" ht="30.75" hidden="1" customHeight="1" x14ac:dyDescent="0.25">
      <c r="A26" s="326"/>
      <c r="B26" s="327"/>
      <c r="C26" s="327"/>
      <c r="D26" s="327"/>
      <c r="E26" s="328"/>
      <c r="F26" s="124">
        <f t="shared" si="0"/>
        <v>0</v>
      </c>
    </row>
    <row r="27" spans="1:6" ht="30.75" hidden="1" customHeight="1" x14ac:dyDescent="0.25">
      <c r="A27" s="326"/>
      <c r="B27" s="327"/>
      <c r="C27" s="327"/>
      <c r="D27" s="327"/>
      <c r="E27" s="328"/>
      <c r="F27" s="124">
        <f>A27</f>
        <v>0</v>
      </c>
    </row>
    <row r="28" spans="1:6" ht="21.75" customHeight="1" x14ac:dyDescent="0.25">
      <c r="A28" s="329" t="s">
        <v>5</v>
      </c>
      <c r="B28" s="330"/>
      <c r="C28" s="330"/>
      <c r="D28" s="330"/>
      <c r="E28" s="331"/>
      <c r="F28" s="124" t="str">
        <f t="shared" ref="F28:F42" si="1">A28</f>
        <v>COMPETENCIAS PARA LA EMPLEABILIDAD</v>
      </c>
    </row>
    <row r="29" spans="1:6" ht="30" customHeight="1" x14ac:dyDescent="0.25">
      <c r="A29" s="326" t="s">
        <v>183</v>
      </c>
      <c r="B29" s="327"/>
      <c r="C29" s="327"/>
      <c r="D29" s="327"/>
      <c r="E29" s="328"/>
      <c r="F29" s="124" t="str">
        <f t="shared" si="1"/>
        <v>Comunicación efectiva.-  Expresar de manera clara conceptos, ideas, sentimientos, hechos y opiniones en forma oral y escrita para comunicarse e interactuar con otras personas en contextos sociales y laborales diversos. (UD)</v>
      </c>
    </row>
    <row r="30" spans="1:6" ht="30" customHeight="1" x14ac:dyDescent="0.25">
      <c r="A30" s="326" t="s">
        <v>184</v>
      </c>
      <c r="B30" s="327"/>
      <c r="C30" s="327"/>
      <c r="D30" s="327"/>
      <c r="E30" s="328"/>
      <c r="F30" s="124" t="str">
        <f t="shared" si="1"/>
        <v>Inglés.- Comprender y comunicar ideas, cotidianamente, a nivel oral y escrito, así como interactuar en diversas situaciones en idioma inglés, en contextos sociales y laborales.(UD)</v>
      </c>
    </row>
    <row r="31" spans="1:6" ht="28.5" customHeight="1" x14ac:dyDescent="0.25">
      <c r="A31" s="326" t="s">
        <v>185</v>
      </c>
      <c r="B31" s="327"/>
      <c r="C31" s="327"/>
      <c r="D31" s="327"/>
      <c r="E31" s="328"/>
      <c r="F31" s="124" t="str">
        <f t="shared" si="1"/>
        <v>Tecnologías de la Información.- Manejar herramientas informáticas de las TIC para buscar y analizar información, comunicarse y realizar procedimientos o tareas vinculados al área profesional, de acuerdo con los requerimientos de su entorno laboral.(UD)</v>
      </c>
    </row>
    <row r="32" spans="1:6" ht="42" customHeight="1" x14ac:dyDescent="0.25">
      <c r="A32" s="326" t="s">
        <v>191</v>
      </c>
      <c r="B32" s="327"/>
      <c r="C32" s="327"/>
      <c r="D32" s="327"/>
      <c r="E32" s="328"/>
      <c r="F32" s="124" t="str">
        <f t="shared" si="1"/>
        <v>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v>
      </c>
    </row>
    <row r="33" spans="1:6" ht="30" customHeight="1" x14ac:dyDescent="0.25">
      <c r="A33" s="326" t="s">
        <v>186</v>
      </c>
      <c r="B33" s="327"/>
      <c r="C33" s="327"/>
      <c r="D33" s="327"/>
      <c r="E33" s="328"/>
      <c r="F33" s="124" t="str">
        <f t="shared" si="1"/>
        <v>Solución de Problemas.- Identificar situaciones complejas para evaluar posibles soluciones, aplicando un conjunto de herramientas flexibles que conlleven a la atención de una necesidad.(UD)</v>
      </c>
    </row>
    <row r="34" spans="1:6" ht="39.75" customHeight="1" x14ac:dyDescent="0.25">
      <c r="A34" s="341" t="s">
        <v>188</v>
      </c>
      <c r="B34" s="342"/>
      <c r="C34" s="342"/>
      <c r="D34" s="342"/>
      <c r="E34" s="343"/>
      <c r="F34" s="124" t="str">
        <f t="shared" si="1"/>
        <v>Innovación.- Desarrollar procedimientos sistemáticos enfocados en la mejora significativa u original de un proceso, producto o servicio respondiendo a un problema, una necesidad o una oportunidad del sector productivo y educativo, el IES y la sociedad.(UD)</v>
      </c>
    </row>
    <row r="35" spans="1:6" ht="30" customHeight="1" x14ac:dyDescent="0.25">
      <c r="A35" s="326" t="s">
        <v>187</v>
      </c>
      <c r="B35" s="327"/>
      <c r="C35" s="327"/>
      <c r="D35" s="327"/>
      <c r="E35" s="328"/>
      <c r="F35" s="124" t="str">
        <f>A35</f>
        <v>Trabajo colaborativo.- Participar de forma activa en el logro de objetivos y metas comunes, integrándose con otras personas con criterio de respeto y justicia, sin estereotipos de género u otros, en un contexto determinado.(T)</v>
      </c>
    </row>
    <row r="36" spans="1:6" ht="26.25" customHeight="1" x14ac:dyDescent="0.25">
      <c r="A36" s="326" t="s">
        <v>189</v>
      </c>
      <c r="B36" s="327"/>
      <c r="C36" s="327"/>
      <c r="D36" s="327"/>
      <c r="E36" s="328"/>
      <c r="F36" s="124" t="str">
        <f>A36</f>
        <v>Liderazgo personal y profesional.- Articular recursos y potencialidades de cada integrante de su equipo logrando un trabajo comprometido, colaborativo, creativo, ético, sensible a su contexto social y ambiente, en pro del bien común(T).</v>
      </c>
    </row>
    <row r="37" spans="1:6" ht="30" hidden="1" customHeight="1" x14ac:dyDescent="0.25">
      <c r="A37" s="326"/>
      <c r="B37" s="327"/>
      <c r="C37" s="327"/>
      <c r="D37" s="327"/>
      <c r="E37" s="328"/>
      <c r="F37" s="124">
        <f t="shared" si="1"/>
        <v>0</v>
      </c>
    </row>
    <row r="38" spans="1:6" ht="30" hidden="1" customHeight="1" x14ac:dyDescent="0.25">
      <c r="A38" s="326"/>
      <c r="B38" s="327"/>
      <c r="C38" s="327"/>
      <c r="D38" s="327"/>
      <c r="E38" s="328"/>
      <c r="F38" s="124">
        <f t="shared" si="1"/>
        <v>0</v>
      </c>
    </row>
    <row r="39" spans="1:6" ht="18" hidden="1" customHeight="1" x14ac:dyDescent="0.25">
      <c r="A39" s="326"/>
      <c r="B39" s="327"/>
      <c r="C39" s="327"/>
      <c r="D39" s="327"/>
      <c r="E39" s="328"/>
      <c r="F39" s="124">
        <f t="shared" si="1"/>
        <v>0</v>
      </c>
    </row>
    <row r="40" spans="1:6" ht="30" hidden="1" customHeight="1" x14ac:dyDescent="0.25">
      <c r="A40" s="326"/>
      <c r="B40" s="327"/>
      <c r="C40" s="327"/>
      <c r="D40" s="327"/>
      <c r="E40" s="328"/>
      <c r="F40" s="124">
        <f t="shared" si="1"/>
        <v>0</v>
      </c>
    </row>
    <row r="41" spans="1:6" ht="21.75" customHeight="1" x14ac:dyDescent="0.25">
      <c r="A41" s="329" t="s">
        <v>8</v>
      </c>
      <c r="B41" s="330"/>
      <c r="C41" s="330"/>
      <c r="D41" s="330"/>
      <c r="E41" s="331"/>
      <c r="F41" s="124" t="str">
        <f t="shared" si="1"/>
        <v>ÁMBITOS DE DESEMPEÑO</v>
      </c>
    </row>
    <row r="42" spans="1:6" ht="75" customHeight="1" x14ac:dyDescent="0.25">
      <c r="A42" s="326" t="s">
        <v>795</v>
      </c>
      <c r="B42" s="327"/>
      <c r="C42" s="327"/>
      <c r="D42" s="327"/>
      <c r="E42" s="328"/>
      <c r="F42" s="124" t="str">
        <f t="shared" si="1"/>
        <v xml:space="preserve">Áreas de recursos humanos, 
Área de logística, 
Área de producción, 
Área de finanzas, y 
Área de comercialización. 
En todo tipo de organizaciones de gestión pública y privada (empresas de producción, comercialización, servicios, etc.). </v>
      </c>
    </row>
    <row r="43" spans="1:6" ht="148.5" customHeight="1" x14ac:dyDescent="0.25">
      <c r="A43" s="339" t="s">
        <v>158</v>
      </c>
      <c r="B43" s="339"/>
      <c r="C43" s="339"/>
      <c r="D43" s="339"/>
      <c r="E43" s="339"/>
      <c r="F43" s="124" t="str">
        <f>A43</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xmlns:x14="http://schemas.microsoft.com/office/spreadsheetml/2009/9/main" ref="A17:F43">
    <filterColumn colId="0" showButton="0"/>
    <filterColumn colId="1" showButton="0"/>
    <filterColumn colId="2" showButton="0"/>
    <filterColumn colId="3" showButton="0"/>
    <filterColumn colId="5">
      <filters>
        <mc:AlternateContent xmlns:mc="http://schemas.openxmlformats.org/markup-compatibility/2006">
          <mc:Choice Requires="x14">
            <x14:filter val="ÁMBITOS DE DESEMPEÑO"/>
            <x14:filter val="Áreas de recursos humanos, _x000a_Área de logística, _x000a_Área de producción, _x000a_Área de finanzas, y _x000a_Área de comercialización. _x000a_En todo tipo de organizaciones de gestión pública y privada (empresas de producción, comercialización, servicios, etc.)."/>
            <x14:filter val="Asistir en el intercambio de información, documentación y coordinación de actividades de las distintas áreas de la empresa, en función a sus políticas y normativa vigente."/>
            <x14:filter val="COMPETENCIAS ESPECÍFICAS  (UNIDAD DE COMPETENCIA)"/>
            <x14:filter val="COMPETENCIAS PARA LA EMPLEABILIDAD"/>
            <x14:filter val="Comunicación efectiva.-  Expresar de manera clara conceptos, ideas, sentimientos, hechos y opiniones en forma oral y escrita para comunicarse e interactuar con otras personas en contextos sociales y laborales diversos. (UD)"/>
            <x14:filter val="El profesional técnico de administración de empresas, cuenta con habilidades técnicas para la constitución, organización y  supervisión del proceso empresarial con énfasis en producción, comercialización, finanzas, recursos humanos y en la gestión integral de la empresa. Asimismo, cuenta con capacidades para la identificación de oportunidades de negocio y para la generación y desarrollo de emprendimientos innovadores. Se desempeña con responsabilidad, eficiencia y con valores orientados hacia la mejora continua. Destaca por comunicarse de manera efectiva y en idioma inglés en el ámbito empresarial. Utiliza herramientas informáticas que le permite optimizar los procesos de trabajo y la toma de decisiones."/>
            <x14:filter val="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
            <x14:filter val="Gestionar la ejecución del plan operativo, en función al plan estratégico de la empresa y la normativa vigente."/>
            <x14:filter val="Inglés.- Comprender y comunicar ideas, cotidianamente, a nivel oral y escrito, así como interactuar en diversas situaciones en idioma inglés, en contextos sociales y laborales.(UD)"/>
            <x14:filter val="Innovación.- Desarrollar procedimientos sistemáticos enfocados en la mejora significativa u original de un proceso, producto o servicio respondiendo a un problema, una necesidad o una oportunidad del sector productivo y educativo, el IES y la sociedad.(UD)"/>
            <x14:filter val="Liderazgo personal y profesional.- Articular recursos y potencialidades de cada integrante de su equipo logrando un trabajo comprometido, colaborativo, creativo, ético, sensible a su contexto social y ambiente, en pro del bien común(T)."/>
            <x14:filter val="Pautas Generales: _x000a_1. Descripción del perfil de egreso: Descripción general y breve de los desempeños que será capaz de realizar el egresado en el campo laboral, al concluir el programa de estudio en correspondencia con las competencias técnicas y de empleabilidad._x000a_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_x000a_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_x000a_4. Ámbitos de desempeño: Listar los campos o áreas laborales en los cuales el egresado del programa de estudio se podrá insertar._x000a_ _x000a_*Se considera el código del programa de estudios  del CNOF, de ser el caso._x000a_** Indicar  sólo en el caso de que sea Dual o En Alternancia, caso contrario dejar la celda en blanco."/>
            <x14:filter val="Solución de Problemas.- Identificar situaciones complejas para evaluar posibles soluciones, aplicando un conjunto de herramientas flexibles que conlleven a la atención de una necesidad.(UD)"/>
            <x14:filter val="Supervisar la ejecución de las actividades del área asignada, en función al cumplimiento del plan operativo, teniendo en cuenta las políticas y objetivos de la empresa, y según la Normativa vigente."/>
            <x14:filter val="Tecnologías de la Información.- Manejar herramientas informáticas de las TIC para buscar y analizar información, comunicarse y realizar procedimientos o tareas vinculados al área profesional, de acuerdo con los requerimientos de su entorno laboral.(UD)"/>
            <x14:filter val="Trabajo colaborativo.- Participar de forma activa en el logro de objetivos y metas comunes, integrándose con otras personas con criterio de respeto y justicia, sin estereotipos de género u otros, en un contexto determinado.(T)"/>
          </mc:Choice>
          <mc:Fallback>
            <filter val="ÁMBITOS DE DESEMPEÑO"/>
            <filter val="Áreas de recursos humanos, _x000a_Área de logística, _x000a_Área de producción, _x000a_Área de finanzas, y _x000a_Área de comercialización. _x000a_En todo tipo de organizaciones de gestión pública y privada (empresas de producción, comercialización, servicios, etc.)."/>
            <filter val="Asistir en el intercambio de información, documentación y coordinación de actividades de las distintas áreas de la empresa, en función a sus políticas y normativa vigente."/>
            <filter val="COMPETENCIAS ESPECÍFICAS  (UNIDAD DE COMPETENCIA)"/>
            <filter val="COMPETENCIAS PARA LA EMPLEABILIDAD"/>
            <filter val="Comunicación efectiva.-  Expresar de manera clara conceptos, ideas, sentimientos, hechos y opiniones en forma oral y escrita para comunicarse e interactuar con otras personas en contextos sociales y laborales diversos. (UD)"/>
            <filter val="Gestionar la ejecución del plan operativo, en función al plan estratégico de la empresa y la normativa vigente."/>
            <filter val="Inglés.- Comprender y comunicar ideas, cotidianamente, a nivel oral y escrito, así como interactuar en diversas situaciones en idioma inglés, en contextos sociales y laborales.(UD)"/>
            <filter val="Liderazgo personal y profesional.- Articular recursos y potencialidades de cada integrante de su equipo logrando un trabajo comprometido, colaborativo, creativo, ético, sensible a su contexto social y ambiente, en pro del bien común(T)."/>
            <filter val="Solución de Problemas.- Identificar situaciones complejas para evaluar posibles soluciones, aplicando un conjunto de herramientas flexibles que conlleven a la atención de una necesidad.(UD)"/>
            <filter val="Supervisar la ejecución de las actividades del área asignada, en función al cumplimiento del plan operativo, teniendo en cuenta las políticas y objetivos de la empresa, y según la Normativa vigente."/>
            <filter val="Tecnologías de la Información.- Manejar herramientas informáticas de las TIC para buscar y analizar información, comunicarse y realizar procedimientos o tareas vinculados al área profesional, de acuerdo con los requerimientos de su entorno laboral.(UD)"/>
            <filter val="Trabajo colaborativo.- Participar de forma activa en el logro de objetivos y metas comunes, integrándose con otras personas con criterio de respeto y justicia, sin estereotipos de género u otros, en un contexto determinado.(T)"/>
          </mc:Fallback>
        </mc:AlternateContent>
      </filters>
    </filterColumn>
  </autoFilter>
  <mergeCells count="35">
    <mergeCell ref="A43:E43"/>
    <mergeCell ref="D13:E13"/>
    <mergeCell ref="A32:E32"/>
    <mergeCell ref="A33:E33"/>
    <mergeCell ref="A28:E28"/>
    <mergeCell ref="A29:E29"/>
    <mergeCell ref="A30:E30"/>
    <mergeCell ref="A41:E41"/>
    <mergeCell ref="A42:E42"/>
    <mergeCell ref="A37:E37"/>
    <mergeCell ref="A40:E40"/>
    <mergeCell ref="A38:E38"/>
    <mergeCell ref="A39:E39"/>
    <mergeCell ref="A34:E34"/>
    <mergeCell ref="A35:E35"/>
    <mergeCell ref="A36:E36"/>
    <mergeCell ref="A1:E1"/>
    <mergeCell ref="D5:E5"/>
    <mergeCell ref="B7:E7"/>
    <mergeCell ref="A17:E17"/>
    <mergeCell ref="A18:E18"/>
    <mergeCell ref="B3:C3"/>
    <mergeCell ref="B11:C11"/>
    <mergeCell ref="B9:E9"/>
    <mergeCell ref="B15:E15"/>
    <mergeCell ref="A31:E31"/>
    <mergeCell ref="A19:E19"/>
    <mergeCell ref="A20:E20"/>
    <mergeCell ref="A21:E21"/>
    <mergeCell ref="A22:E22"/>
    <mergeCell ref="A23:E23"/>
    <mergeCell ref="A24:E24"/>
    <mergeCell ref="A25:E25"/>
    <mergeCell ref="A26:E26"/>
    <mergeCell ref="A27:E27"/>
  </mergeCells>
  <conditionalFormatting sqref="B3:C3 E3 B5 D5:E5 B7:E7 B9:E9 B11:C11 E11 B13 D13:E13 B15:E15 A18:E18 A23:E27 A37:E40">
    <cfRule type="containsBlanks" dxfId="376" priority="8">
      <formula>LEN(TRIM(A3))=0</formula>
    </cfRule>
  </conditionalFormatting>
  <conditionalFormatting sqref="A20:E22">
    <cfRule type="containsBlanks" dxfId="375" priority="7">
      <formula>LEN(TRIM(A20))=0</formula>
    </cfRule>
  </conditionalFormatting>
  <conditionalFormatting sqref="A29:E33 A35:E35">
    <cfRule type="containsBlanks" dxfId="374" priority="6">
      <formula>LEN(TRIM(A29))=0</formula>
    </cfRule>
  </conditionalFormatting>
  <conditionalFormatting sqref="A42:E42">
    <cfRule type="containsBlanks" dxfId="373" priority="4">
      <formula>LEN(TRIM(A42))=0</formula>
    </cfRule>
  </conditionalFormatting>
  <conditionalFormatting sqref="A34:E34">
    <cfRule type="containsBlanks" dxfId="372" priority="2">
      <formula>LEN(TRIM(A34))=0</formula>
    </cfRule>
  </conditionalFormatting>
  <conditionalFormatting sqref="A36:E36">
    <cfRule type="containsBlanks" dxfId="371" priority="1">
      <formula>LEN(TRIM(A36))=0</formula>
    </cfRule>
  </conditionalFormatting>
  <printOptions horizontalCentered="1"/>
  <pageMargins left="0.11811023622047245" right="0.11811023622047245" top="0.56999999999999995" bottom="0.15748031496062992" header="0.52"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activeCell="A179" sqref="A179:A209"/>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420" t="str">
        <f>'M5'!A1:L1</f>
        <v>ORGANIZACIÓN DE LOS ELEMENTOS DEL MÓDULO</v>
      </c>
      <c r="B1" s="420"/>
      <c r="C1" s="420"/>
      <c r="D1" s="420"/>
      <c r="E1" s="420"/>
      <c r="F1" s="420"/>
      <c r="G1" s="420"/>
      <c r="H1" s="420"/>
      <c r="I1" s="420"/>
      <c r="J1" s="420"/>
      <c r="K1" s="420"/>
      <c r="L1" s="420"/>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359" t="str">
        <f>Perfil_Egreso!B3</f>
        <v>I.E.S.T.P. "CATALINA BUENDIA DE PECHO"</v>
      </c>
      <c r="C3" s="359"/>
      <c r="D3" s="11"/>
      <c r="E3" s="11"/>
      <c r="F3" s="404" t="s">
        <v>62</v>
      </c>
      <c r="G3" s="404"/>
      <c r="H3" s="405"/>
      <c r="I3" s="401" t="str">
        <f>Perfil_Egreso!E3</f>
        <v>0563619</v>
      </c>
      <c r="J3" s="402"/>
      <c r="K3" s="402"/>
      <c r="L3" s="403"/>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ACTIVIDADES PROFESIONALES, CIENTÍFICAS Y TÉCNICAS</v>
      </c>
      <c r="C5" s="23" t="s">
        <v>43</v>
      </c>
      <c r="D5" s="7" t="str">
        <f>Perfil_Egreso!D5</f>
        <v>SERVICIOS PRESTADOS A EMPRESAS</v>
      </c>
      <c r="E5" s="24"/>
      <c r="F5" s="406" t="s">
        <v>44</v>
      </c>
      <c r="G5" s="406"/>
      <c r="H5" s="407"/>
      <c r="I5" s="380" t="str">
        <f>Perfil_Egreso!B7</f>
        <v>ACTIVIDADES ADMINISTRATIVAS Y DE APOYO DE OFICINA Y OTRAS ACTIVIDADES DE APOYO A LAS EMPRESAS</v>
      </c>
      <c r="J5" s="412"/>
      <c r="K5" s="412"/>
      <c r="L5" s="381"/>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ADMINISTRACIÓN DE EMPRESAS</v>
      </c>
      <c r="C7" s="27" t="s">
        <v>46</v>
      </c>
      <c r="D7" s="8" t="str">
        <f>Perfil_Egreso!E11</f>
        <v>M2982-3-001</v>
      </c>
      <c r="E7" s="28"/>
      <c r="F7" s="404" t="str">
        <f>Perfil_Egreso!A9</f>
        <v>DENOMINACIÓN VARIANTE</v>
      </c>
      <c r="G7" s="404"/>
      <c r="H7" s="405"/>
      <c r="I7" s="380" t="str">
        <f>Perfil_Egreso!B9</f>
        <v>..</v>
      </c>
      <c r="J7" s="412"/>
      <c r="K7" s="412"/>
      <c r="L7" s="381"/>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t="str">
        <f>Perfil_Egreso!B13</f>
        <v>´´</v>
      </c>
      <c r="C9" s="32" t="s">
        <v>6</v>
      </c>
      <c r="D9" s="7">
        <f>Itinerario!W17</f>
        <v>3264</v>
      </c>
      <c r="E9" s="33"/>
      <c r="F9" s="408" t="s">
        <v>35</v>
      </c>
      <c r="G9" s="408"/>
      <c r="H9" s="409"/>
      <c r="I9" s="380">
        <f>Itinerario!T17</f>
        <v>127</v>
      </c>
      <c r="J9" s="412"/>
      <c r="K9" s="412"/>
      <c r="L9" s="381"/>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26" t="str">
        <f>Perfil_Egreso!D13</f>
        <v>PRESENCIAL</v>
      </c>
      <c r="C11" s="427"/>
      <c r="D11" s="26"/>
      <c r="E11" s="26"/>
      <c r="F11" s="410" t="str">
        <f>Perfil_Egreso!A15</f>
        <v>NIVEL FORMATIVO</v>
      </c>
      <c r="G11" s="410"/>
      <c r="H11" s="411"/>
      <c r="I11" s="380" t="str">
        <f>Perfil_Egreso!B15</f>
        <v>PROFESIONAL TÉCNICO</v>
      </c>
      <c r="J11" s="412"/>
      <c r="K11" s="412"/>
      <c r="L11" s="381"/>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421" t="s">
        <v>102</v>
      </c>
      <c r="B13" s="421"/>
      <c r="C13" s="421"/>
      <c r="D13" s="421"/>
      <c r="E13" s="421"/>
      <c r="F13" s="421"/>
      <c r="G13" s="421"/>
      <c r="H13" s="421"/>
      <c r="I13" s="421"/>
      <c r="J13" s="421"/>
      <c r="K13" s="421"/>
      <c r="L13" s="421"/>
    </row>
    <row r="14" spans="1:13" ht="78.75" customHeight="1" x14ac:dyDescent="0.2">
      <c r="A14" s="422">
        <f>Organización_Modular!C134</f>
        <v>0</v>
      </c>
      <c r="B14" s="422"/>
      <c r="C14" s="422"/>
      <c r="D14" s="422"/>
      <c r="E14" s="422"/>
      <c r="F14" s="422"/>
      <c r="G14" s="422"/>
      <c r="H14" s="422"/>
      <c r="I14" s="422"/>
      <c r="J14" s="422"/>
      <c r="K14" s="422"/>
      <c r="L14" s="422"/>
    </row>
    <row r="15" spans="1:13" ht="21" x14ac:dyDescent="0.2">
      <c r="A15" s="221" t="s">
        <v>101</v>
      </c>
      <c r="B15" s="423">
        <f>Organización_Modular!A165</f>
        <v>0</v>
      </c>
      <c r="C15" s="423"/>
      <c r="D15" s="423"/>
      <c r="E15" s="423"/>
      <c r="F15" s="423"/>
      <c r="G15" s="423"/>
      <c r="H15" s="423"/>
      <c r="I15" s="423"/>
      <c r="J15" s="423"/>
      <c r="K15" s="423"/>
      <c r="L15" s="423"/>
    </row>
    <row r="16" spans="1:13" ht="18" customHeight="1" x14ac:dyDescent="0.2">
      <c r="A16" s="424" t="s">
        <v>100</v>
      </c>
      <c r="B16" s="425" t="s">
        <v>99</v>
      </c>
      <c r="C16" s="424" t="s">
        <v>95</v>
      </c>
      <c r="D16" s="424" t="s">
        <v>0</v>
      </c>
      <c r="E16" s="424" t="s">
        <v>61</v>
      </c>
      <c r="F16" s="424" t="s">
        <v>88</v>
      </c>
      <c r="G16" s="424"/>
      <c r="H16" s="424" t="s">
        <v>88</v>
      </c>
      <c r="I16" s="424" t="s">
        <v>94</v>
      </c>
      <c r="J16" s="424"/>
      <c r="K16" s="424" t="s">
        <v>94</v>
      </c>
      <c r="L16" s="424" t="s">
        <v>98</v>
      </c>
      <c r="M16" s="439" t="s">
        <v>116</v>
      </c>
    </row>
    <row r="17" spans="1:13" ht="15.75" customHeight="1" x14ac:dyDescent="0.2">
      <c r="A17" s="424"/>
      <c r="B17" s="425"/>
      <c r="C17" s="424"/>
      <c r="D17" s="424"/>
      <c r="E17" s="424"/>
      <c r="F17" s="224" t="s">
        <v>92</v>
      </c>
      <c r="G17" s="224" t="s">
        <v>91</v>
      </c>
      <c r="H17" s="424"/>
      <c r="I17" s="224" t="s">
        <v>92</v>
      </c>
      <c r="J17" s="224" t="s">
        <v>91</v>
      </c>
      <c r="K17" s="424"/>
      <c r="L17" s="424"/>
      <c r="M17" s="439"/>
    </row>
    <row r="18" spans="1:13" x14ac:dyDescent="0.2">
      <c r="A18" s="417" t="str">
        <f>Capacidades!L1515</f>
        <v xml:space="preserve">       </v>
      </c>
      <c r="B18" s="235" t="str">
        <f>Capacidades!M1515</f>
        <v xml:space="preserve">   </v>
      </c>
      <c r="C18" s="236"/>
      <c r="D18" s="13">
        <f>Organización_Modular!F165</f>
        <v>0</v>
      </c>
      <c r="E18" s="13">
        <f>Organización_Modular!G165</f>
        <v>0</v>
      </c>
      <c r="F18" s="13">
        <f>Organización_Modular!H165</f>
        <v>0</v>
      </c>
      <c r="G18" s="13">
        <f>Organización_Modular!I165</f>
        <v>0</v>
      </c>
      <c r="H18" s="14">
        <f>SUM(F18:G18)</f>
        <v>0</v>
      </c>
      <c r="I18" s="14">
        <f>F18*16</f>
        <v>0</v>
      </c>
      <c r="J18" s="14">
        <f>G18*32</f>
        <v>0</v>
      </c>
      <c r="K18" s="14">
        <f>SUM(I18:J18)</f>
        <v>0</v>
      </c>
      <c r="L18" s="413"/>
      <c r="M18" s="115" t="str">
        <f>B18</f>
        <v xml:space="preserve">   </v>
      </c>
    </row>
    <row r="19" spans="1:13" x14ac:dyDescent="0.2">
      <c r="A19" s="418"/>
      <c r="B19" s="235" t="str">
        <f>Capacidades!M1516</f>
        <v xml:space="preserve">   </v>
      </c>
      <c r="C19" s="236"/>
      <c r="D19" s="15"/>
      <c r="E19" s="15"/>
      <c r="F19" s="15"/>
      <c r="G19" s="15"/>
      <c r="H19" s="16"/>
      <c r="I19" s="16"/>
      <c r="J19" s="16"/>
      <c r="K19" s="16"/>
      <c r="L19" s="414"/>
      <c r="M19" s="115" t="str">
        <f t="shared" ref="M19:M82" si="0">B19</f>
        <v xml:space="preserve">   </v>
      </c>
    </row>
    <row r="20" spans="1:13" x14ac:dyDescent="0.2">
      <c r="A20" s="418"/>
      <c r="B20" s="235" t="str">
        <f>Capacidades!M1517</f>
        <v xml:space="preserve">   </v>
      </c>
      <c r="C20" s="236"/>
      <c r="D20" s="15"/>
      <c r="E20" s="15"/>
      <c r="F20" s="15"/>
      <c r="G20" s="15"/>
      <c r="H20" s="16"/>
      <c r="I20" s="16"/>
      <c r="J20" s="16"/>
      <c r="K20" s="16"/>
      <c r="L20" s="414"/>
      <c r="M20" s="115" t="str">
        <f t="shared" si="0"/>
        <v xml:space="preserve">   </v>
      </c>
    </row>
    <row r="21" spans="1:13" x14ac:dyDescent="0.2">
      <c r="A21" s="418"/>
      <c r="B21" s="235" t="str">
        <f>Capacidades!M1518</f>
        <v xml:space="preserve">   </v>
      </c>
      <c r="C21" s="236"/>
      <c r="D21" s="15"/>
      <c r="E21" s="15"/>
      <c r="F21" s="15"/>
      <c r="G21" s="15"/>
      <c r="H21" s="16"/>
      <c r="I21" s="16"/>
      <c r="J21" s="16"/>
      <c r="K21" s="16"/>
      <c r="L21" s="414"/>
      <c r="M21" s="115" t="str">
        <f t="shared" si="0"/>
        <v xml:space="preserve">   </v>
      </c>
    </row>
    <row r="22" spans="1:13" x14ac:dyDescent="0.2">
      <c r="A22" s="418"/>
      <c r="B22" s="235" t="str">
        <f>Capacidades!M1519</f>
        <v xml:space="preserve">   </v>
      </c>
      <c r="C22" s="236"/>
      <c r="D22" s="15"/>
      <c r="E22" s="15"/>
      <c r="F22" s="15"/>
      <c r="G22" s="15"/>
      <c r="H22" s="16"/>
      <c r="I22" s="16"/>
      <c r="J22" s="16"/>
      <c r="K22" s="16"/>
      <c r="L22" s="414"/>
      <c r="M22" s="115" t="str">
        <f t="shared" si="0"/>
        <v xml:space="preserve">   </v>
      </c>
    </row>
    <row r="23" spans="1:13" x14ac:dyDescent="0.2">
      <c r="A23" s="418"/>
      <c r="B23" s="235" t="str">
        <f>Capacidades!M1520</f>
        <v xml:space="preserve">   </v>
      </c>
      <c r="C23" s="236"/>
      <c r="D23" s="15"/>
      <c r="E23" s="15"/>
      <c r="F23" s="15"/>
      <c r="G23" s="15"/>
      <c r="H23" s="16"/>
      <c r="I23" s="16"/>
      <c r="J23" s="16"/>
      <c r="K23" s="16"/>
      <c r="L23" s="414"/>
      <c r="M23" s="115" t="str">
        <f t="shared" si="0"/>
        <v xml:space="preserve">   </v>
      </c>
    </row>
    <row r="24" spans="1:13" x14ac:dyDescent="0.2">
      <c r="A24" s="418"/>
      <c r="B24" s="235" t="str">
        <f>Capacidades!M1521</f>
        <v xml:space="preserve">   </v>
      </c>
      <c r="C24" s="236"/>
      <c r="D24" s="15"/>
      <c r="E24" s="15"/>
      <c r="F24" s="15"/>
      <c r="G24" s="15"/>
      <c r="H24" s="16"/>
      <c r="I24" s="16"/>
      <c r="J24" s="16"/>
      <c r="K24" s="16"/>
      <c r="L24" s="414"/>
      <c r="M24" s="115" t="str">
        <f t="shared" si="0"/>
        <v xml:space="preserve">   </v>
      </c>
    </row>
    <row r="25" spans="1:13" x14ac:dyDescent="0.2">
      <c r="A25" s="418"/>
      <c r="B25" s="235" t="str">
        <f>Capacidades!M1522</f>
        <v xml:space="preserve">   </v>
      </c>
      <c r="C25" s="236"/>
      <c r="D25" s="15"/>
      <c r="E25" s="15"/>
      <c r="F25" s="15"/>
      <c r="G25" s="15"/>
      <c r="H25" s="16"/>
      <c r="I25" s="16"/>
      <c r="J25" s="16"/>
      <c r="K25" s="16"/>
      <c r="L25" s="414"/>
      <c r="M25" s="115" t="str">
        <f t="shared" si="0"/>
        <v xml:space="preserve">   </v>
      </c>
    </row>
    <row r="26" spans="1:13" x14ac:dyDescent="0.2">
      <c r="A26" s="418"/>
      <c r="B26" s="235" t="str">
        <f>Capacidades!M1523</f>
        <v xml:space="preserve">   </v>
      </c>
      <c r="C26" s="236"/>
      <c r="D26" s="15"/>
      <c r="E26" s="15"/>
      <c r="F26" s="15"/>
      <c r="G26" s="15"/>
      <c r="H26" s="16"/>
      <c r="I26" s="16"/>
      <c r="J26" s="16"/>
      <c r="K26" s="16"/>
      <c r="L26" s="414"/>
      <c r="M26" s="115" t="str">
        <f t="shared" si="0"/>
        <v xml:space="preserve">   </v>
      </c>
    </row>
    <row r="27" spans="1:13" x14ac:dyDescent="0.2">
      <c r="A27" s="419"/>
      <c r="B27" s="235" t="str">
        <f>Capacidades!M1524</f>
        <v xml:space="preserve">   </v>
      </c>
      <c r="C27" s="236"/>
      <c r="D27" s="17"/>
      <c r="E27" s="17"/>
      <c r="F27" s="17"/>
      <c r="G27" s="17"/>
      <c r="H27" s="18"/>
      <c r="I27" s="18"/>
      <c r="J27" s="18"/>
      <c r="K27" s="18"/>
      <c r="L27" s="415"/>
      <c r="M27" s="115" t="str">
        <f t="shared" si="0"/>
        <v xml:space="preserve">   </v>
      </c>
    </row>
    <row r="28" spans="1:13" x14ac:dyDescent="0.2">
      <c r="A28" s="417" t="str">
        <f>Capacidades!L1525</f>
        <v xml:space="preserve">       </v>
      </c>
      <c r="B28" s="235" t="str">
        <f>Capacidades!M1525</f>
        <v xml:space="preserve">   </v>
      </c>
      <c r="C28" s="236"/>
      <c r="D28" s="13">
        <f>Organización_Modular!F166</f>
        <v>0</v>
      </c>
      <c r="E28" s="13">
        <f>Organización_Modular!G166</f>
        <v>0</v>
      </c>
      <c r="F28" s="13">
        <f>Organización_Modular!H166</f>
        <v>0</v>
      </c>
      <c r="G28" s="13">
        <f>Organización_Modular!I166</f>
        <v>0</v>
      </c>
      <c r="H28" s="14">
        <f>SUM(F28:G28)</f>
        <v>0</v>
      </c>
      <c r="I28" s="14">
        <f>F28*16</f>
        <v>0</v>
      </c>
      <c r="J28" s="14">
        <f>G28*32</f>
        <v>0</v>
      </c>
      <c r="K28" s="14">
        <f>SUM(I28:J28)</f>
        <v>0</v>
      </c>
      <c r="L28" s="413"/>
      <c r="M28" s="115" t="str">
        <f t="shared" si="0"/>
        <v xml:space="preserve">   </v>
      </c>
    </row>
    <row r="29" spans="1:13" x14ac:dyDescent="0.2">
      <c r="A29" s="418"/>
      <c r="B29" s="235" t="str">
        <f>Capacidades!M1526</f>
        <v xml:space="preserve">   </v>
      </c>
      <c r="C29" s="236"/>
      <c r="D29" s="15"/>
      <c r="E29" s="15"/>
      <c r="F29" s="15"/>
      <c r="G29" s="15"/>
      <c r="H29" s="16"/>
      <c r="I29" s="16"/>
      <c r="J29" s="16"/>
      <c r="K29" s="16"/>
      <c r="L29" s="414"/>
      <c r="M29" s="115" t="str">
        <f t="shared" si="0"/>
        <v xml:space="preserve">   </v>
      </c>
    </row>
    <row r="30" spans="1:13" x14ac:dyDescent="0.2">
      <c r="A30" s="418"/>
      <c r="B30" s="235" t="str">
        <f>Capacidades!M1527</f>
        <v xml:space="preserve">   </v>
      </c>
      <c r="C30" s="236"/>
      <c r="D30" s="15"/>
      <c r="E30" s="15"/>
      <c r="F30" s="15"/>
      <c r="G30" s="15"/>
      <c r="H30" s="16"/>
      <c r="I30" s="16"/>
      <c r="J30" s="16"/>
      <c r="K30" s="16"/>
      <c r="L30" s="414"/>
      <c r="M30" s="115" t="str">
        <f t="shared" si="0"/>
        <v xml:space="preserve">   </v>
      </c>
    </row>
    <row r="31" spans="1:13" x14ac:dyDescent="0.2">
      <c r="A31" s="418"/>
      <c r="B31" s="235" t="str">
        <f>Capacidades!M1528</f>
        <v xml:space="preserve">   </v>
      </c>
      <c r="C31" s="236"/>
      <c r="D31" s="15"/>
      <c r="E31" s="15"/>
      <c r="F31" s="15"/>
      <c r="G31" s="15"/>
      <c r="H31" s="16"/>
      <c r="I31" s="16"/>
      <c r="J31" s="16"/>
      <c r="K31" s="16"/>
      <c r="L31" s="414"/>
      <c r="M31" s="115" t="str">
        <f t="shared" si="0"/>
        <v xml:space="preserve">   </v>
      </c>
    </row>
    <row r="32" spans="1:13" x14ac:dyDescent="0.2">
      <c r="A32" s="418"/>
      <c r="B32" s="235" t="str">
        <f>Capacidades!M1529</f>
        <v xml:space="preserve">   </v>
      </c>
      <c r="C32" s="236"/>
      <c r="D32" s="15"/>
      <c r="E32" s="15"/>
      <c r="F32" s="15"/>
      <c r="G32" s="15"/>
      <c r="H32" s="16"/>
      <c r="I32" s="16"/>
      <c r="J32" s="16"/>
      <c r="K32" s="16"/>
      <c r="L32" s="414"/>
      <c r="M32" s="115" t="str">
        <f t="shared" si="0"/>
        <v xml:space="preserve">   </v>
      </c>
    </row>
    <row r="33" spans="1:13" x14ac:dyDescent="0.2">
      <c r="A33" s="418"/>
      <c r="B33" s="235" t="str">
        <f>Capacidades!M1530</f>
        <v xml:space="preserve">   </v>
      </c>
      <c r="C33" s="236"/>
      <c r="D33" s="15"/>
      <c r="E33" s="15"/>
      <c r="F33" s="15"/>
      <c r="G33" s="15"/>
      <c r="H33" s="16"/>
      <c r="I33" s="16"/>
      <c r="J33" s="16"/>
      <c r="K33" s="16"/>
      <c r="L33" s="414"/>
      <c r="M33" s="115" t="str">
        <f t="shared" si="0"/>
        <v xml:space="preserve">   </v>
      </c>
    </row>
    <row r="34" spans="1:13" x14ac:dyDescent="0.2">
      <c r="A34" s="418"/>
      <c r="B34" s="235" t="str">
        <f>Capacidades!M1531</f>
        <v xml:space="preserve">   </v>
      </c>
      <c r="C34" s="236"/>
      <c r="D34" s="15"/>
      <c r="E34" s="15"/>
      <c r="F34" s="15"/>
      <c r="G34" s="15"/>
      <c r="H34" s="16"/>
      <c r="I34" s="16"/>
      <c r="J34" s="16"/>
      <c r="K34" s="16"/>
      <c r="L34" s="414"/>
      <c r="M34" s="115" t="str">
        <f t="shared" si="0"/>
        <v xml:space="preserve">   </v>
      </c>
    </row>
    <row r="35" spans="1:13" x14ac:dyDescent="0.2">
      <c r="A35" s="418"/>
      <c r="B35" s="235" t="str">
        <f>Capacidades!M1532</f>
        <v xml:space="preserve">   </v>
      </c>
      <c r="C35" s="236"/>
      <c r="D35" s="15"/>
      <c r="E35" s="15"/>
      <c r="F35" s="15"/>
      <c r="G35" s="15"/>
      <c r="H35" s="16"/>
      <c r="I35" s="16"/>
      <c r="J35" s="16"/>
      <c r="K35" s="16"/>
      <c r="L35" s="414"/>
      <c r="M35" s="115" t="str">
        <f t="shared" si="0"/>
        <v xml:space="preserve">   </v>
      </c>
    </row>
    <row r="36" spans="1:13" x14ac:dyDescent="0.2">
      <c r="A36" s="418"/>
      <c r="B36" s="235" t="str">
        <f>Capacidades!M1533</f>
        <v xml:space="preserve">   </v>
      </c>
      <c r="C36" s="236"/>
      <c r="D36" s="15"/>
      <c r="E36" s="15"/>
      <c r="F36" s="15"/>
      <c r="G36" s="15"/>
      <c r="H36" s="16"/>
      <c r="I36" s="16"/>
      <c r="J36" s="16"/>
      <c r="K36" s="16"/>
      <c r="L36" s="414"/>
      <c r="M36" s="115" t="str">
        <f t="shared" si="0"/>
        <v xml:space="preserve">   </v>
      </c>
    </row>
    <row r="37" spans="1:13" x14ac:dyDescent="0.2">
      <c r="A37" s="419"/>
      <c r="B37" s="235" t="str">
        <f>Capacidades!M1534</f>
        <v xml:space="preserve">   </v>
      </c>
      <c r="C37" s="236"/>
      <c r="D37" s="17"/>
      <c r="E37" s="17"/>
      <c r="F37" s="17"/>
      <c r="G37" s="17"/>
      <c r="H37" s="18"/>
      <c r="I37" s="18"/>
      <c r="J37" s="18"/>
      <c r="K37" s="18"/>
      <c r="L37" s="415"/>
      <c r="M37" s="115" t="str">
        <f t="shared" si="0"/>
        <v xml:space="preserve">   </v>
      </c>
    </row>
    <row r="38" spans="1:13" x14ac:dyDescent="0.2">
      <c r="A38" s="417" t="str">
        <f>Capacidades!L1535</f>
        <v xml:space="preserve">       </v>
      </c>
      <c r="B38" s="235" t="str">
        <f>Capacidades!M1535</f>
        <v xml:space="preserve">   </v>
      </c>
      <c r="C38" s="236"/>
      <c r="D38" s="13">
        <f>Organización_Modular!F167</f>
        <v>0</v>
      </c>
      <c r="E38" s="13">
        <f>Organización_Modular!G167</f>
        <v>0</v>
      </c>
      <c r="F38" s="13">
        <f>Organización_Modular!H167</f>
        <v>0</v>
      </c>
      <c r="G38" s="13">
        <f>Organización_Modular!I167</f>
        <v>0</v>
      </c>
      <c r="H38" s="14">
        <f>SUM(F38:G38)</f>
        <v>0</v>
      </c>
      <c r="I38" s="14">
        <f>F38*16</f>
        <v>0</v>
      </c>
      <c r="J38" s="14">
        <f>G38*32</f>
        <v>0</v>
      </c>
      <c r="K38" s="14">
        <f>SUM(I38:J38)</f>
        <v>0</v>
      </c>
      <c r="L38" s="413"/>
      <c r="M38" s="115" t="str">
        <f t="shared" si="0"/>
        <v xml:space="preserve">   </v>
      </c>
    </row>
    <row r="39" spans="1:13" x14ac:dyDescent="0.2">
      <c r="A39" s="418"/>
      <c r="B39" s="235" t="str">
        <f>Capacidades!M1536</f>
        <v xml:space="preserve">   </v>
      </c>
      <c r="C39" s="236"/>
      <c r="D39" s="15"/>
      <c r="E39" s="15"/>
      <c r="F39" s="15"/>
      <c r="G39" s="15"/>
      <c r="H39" s="16"/>
      <c r="I39" s="16"/>
      <c r="J39" s="16"/>
      <c r="K39" s="16"/>
      <c r="L39" s="414"/>
      <c r="M39" s="115" t="str">
        <f t="shared" si="0"/>
        <v xml:space="preserve">   </v>
      </c>
    </row>
    <row r="40" spans="1:13" x14ac:dyDescent="0.2">
      <c r="A40" s="418"/>
      <c r="B40" s="235" t="str">
        <f>Capacidades!M1537</f>
        <v xml:space="preserve">   </v>
      </c>
      <c r="C40" s="236"/>
      <c r="D40" s="15"/>
      <c r="E40" s="15"/>
      <c r="F40" s="15"/>
      <c r="G40" s="15"/>
      <c r="H40" s="16"/>
      <c r="I40" s="16"/>
      <c r="J40" s="16"/>
      <c r="K40" s="16"/>
      <c r="L40" s="414"/>
      <c r="M40" s="115" t="str">
        <f t="shared" si="0"/>
        <v xml:space="preserve">   </v>
      </c>
    </row>
    <row r="41" spans="1:13" x14ac:dyDescent="0.2">
      <c r="A41" s="418"/>
      <c r="B41" s="235" t="str">
        <f>Capacidades!M1538</f>
        <v xml:space="preserve">   </v>
      </c>
      <c r="C41" s="236"/>
      <c r="D41" s="15"/>
      <c r="E41" s="15"/>
      <c r="F41" s="15"/>
      <c r="G41" s="15"/>
      <c r="H41" s="16"/>
      <c r="I41" s="16"/>
      <c r="J41" s="16"/>
      <c r="K41" s="16"/>
      <c r="L41" s="414"/>
      <c r="M41" s="115" t="str">
        <f t="shared" si="0"/>
        <v xml:space="preserve">   </v>
      </c>
    </row>
    <row r="42" spans="1:13" x14ac:dyDescent="0.2">
      <c r="A42" s="418"/>
      <c r="B42" s="235" t="str">
        <f>Capacidades!M1539</f>
        <v xml:space="preserve">   </v>
      </c>
      <c r="C42" s="236"/>
      <c r="D42" s="15"/>
      <c r="E42" s="15"/>
      <c r="F42" s="15"/>
      <c r="G42" s="15"/>
      <c r="H42" s="16"/>
      <c r="I42" s="16"/>
      <c r="J42" s="16"/>
      <c r="K42" s="16"/>
      <c r="L42" s="414"/>
      <c r="M42" s="115" t="str">
        <f t="shared" si="0"/>
        <v xml:space="preserve">   </v>
      </c>
    </row>
    <row r="43" spans="1:13" x14ac:dyDescent="0.2">
      <c r="A43" s="418"/>
      <c r="B43" s="235" t="str">
        <f>Capacidades!M1540</f>
        <v xml:space="preserve">   </v>
      </c>
      <c r="C43" s="236"/>
      <c r="D43" s="15"/>
      <c r="E43" s="15"/>
      <c r="F43" s="15"/>
      <c r="G43" s="15"/>
      <c r="H43" s="16"/>
      <c r="I43" s="16"/>
      <c r="J43" s="16"/>
      <c r="K43" s="16"/>
      <c r="L43" s="414"/>
      <c r="M43" s="115" t="str">
        <f t="shared" si="0"/>
        <v xml:space="preserve">   </v>
      </c>
    </row>
    <row r="44" spans="1:13" x14ac:dyDescent="0.2">
      <c r="A44" s="418"/>
      <c r="B44" s="235" t="str">
        <f>Capacidades!M1541</f>
        <v xml:space="preserve">   </v>
      </c>
      <c r="C44" s="236"/>
      <c r="D44" s="15"/>
      <c r="E44" s="15"/>
      <c r="F44" s="15"/>
      <c r="G44" s="15"/>
      <c r="H44" s="16"/>
      <c r="I44" s="16"/>
      <c r="J44" s="16"/>
      <c r="K44" s="16"/>
      <c r="L44" s="414"/>
      <c r="M44" s="115" t="str">
        <f t="shared" si="0"/>
        <v xml:space="preserve">   </v>
      </c>
    </row>
    <row r="45" spans="1:13" x14ac:dyDescent="0.2">
      <c r="A45" s="418"/>
      <c r="B45" s="235" t="str">
        <f>Capacidades!M1542</f>
        <v xml:space="preserve">   </v>
      </c>
      <c r="C45" s="236"/>
      <c r="D45" s="15"/>
      <c r="E45" s="15"/>
      <c r="F45" s="15"/>
      <c r="G45" s="15"/>
      <c r="H45" s="16"/>
      <c r="I45" s="16"/>
      <c r="J45" s="16"/>
      <c r="K45" s="16"/>
      <c r="L45" s="414"/>
      <c r="M45" s="115" t="str">
        <f t="shared" si="0"/>
        <v xml:space="preserve">   </v>
      </c>
    </row>
    <row r="46" spans="1:13" x14ac:dyDescent="0.2">
      <c r="A46" s="418"/>
      <c r="B46" s="235" t="str">
        <f>Capacidades!M1543</f>
        <v xml:space="preserve">   </v>
      </c>
      <c r="C46" s="236"/>
      <c r="D46" s="15"/>
      <c r="E46" s="15"/>
      <c r="F46" s="15"/>
      <c r="G46" s="15"/>
      <c r="H46" s="16"/>
      <c r="I46" s="16"/>
      <c r="J46" s="16"/>
      <c r="K46" s="16"/>
      <c r="L46" s="414"/>
      <c r="M46" s="115" t="str">
        <f t="shared" si="0"/>
        <v xml:space="preserve">   </v>
      </c>
    </row>
    <row r="47" spans="1:13" x14ac:dyDescent="0.2">
      <c r="A47" s="419"/>
      <c r="B47" s="235" t="str">
        <f>Capacidades!M1544</f>
        <v xml:space="preserve">   </v>
      </c>
      <c r="C47" s="236"/>
      <c r="D47" s="17"/>
      <c r="E47" s="17"/>
      <c r="F47" s="17"/>
      <c r="G47" s="17"/>
      <c r="H47" s="18"/>
      <c r="I47" s="18"/>
      <c r="J47" s="18"/>
      <c r="K47" s="18"/>
      <c r="L47" s="415"/>
      <c r="M47" s="115" t="str">
        <f t="shared" si="0"/>
        <v xml:space="preserve">   </v>
      </c>
    </row>
    <row r="48" spans="1:13" x14ac:dyDescent="0.2">
      <c r="A48" s="417" t="str">
        <f>Capacidades!L1545</f>
        <v xml:space="preserve">       </v>
      </c>
      <c r="B48" s="235" t="str">
        <f>Capacidades!M1545</f>
        <v xml:space="preserve">   </v>
      </c>
      <c r="C48" s="236"/>
      <c r="D48" s="13">
        <f>Organización_Modular!F168</f>
        <v>0</v>
      </c>
      <c r="E48" s="13">
        <f>Organización_Modular!G168</f>
        <v>0</v>
      </c>
      <c r="F48" s="13">
        <f>Organización_Modular!H168</f>
        <v>0</v>
      </c>
      <c r="G48" s="13">
        <f>Organización_Modular!I168</f>
        <v>0</v>
      </c>
      <c r="H48" s="14">
        <f>SUM(F48:G48)</f>
        <v>0</v>
      </c>
      <c r="I48" s="14">
        <f>F48*16</f>
        <v>0</v>
      </c>
      <c r="J48" s="14">
        <f>G48*32</f>
        <v>0</v>
      </c>
      <c r="K48" s="14">
        <f>SUM(I48:J48)</f>
        <v>0</v>
      </c>
      <c r="L48" s="413"/>
      <c r="M48" s="115" t="str">
        <f t="shared" si="0"/>
        <v xml:space="preserve">   </v>
      </c>
    </row>
    <row r="49" spans="1:13" x14ac:dyDescent="0.2">
      <c r="A49" s="418"/>
      <c r="B49" s="235" t="str">
        <f>Capacidades!M1546</f>
        <v xml:space="preserve">   </v>
      </c>
      <c r="C49" s="236"/>
      <c r="D49" s="15"/>
      <c r="E49" s="15"/>
      <c r="F49" s="15"/>
      <c r="G49" s="15"/>
      <c r="H49" s="16"/>
      <c r="I49" s="16"/>
      <c r="J49" s="16"/>
      <c r="K49" s="16"/>
      <c r="L49" s="414"/>
      <c r="M49" s="115" t="str">
        <f t="shared" si="0"/>
        <v xml:space="preserve">   </v>
      </c>
    </row>
    <row r="50" spans="1:13" x14ac:dyDescent="0.2">
      <c r="A50" s="418"/>
      <c r="B50" s="235" t="str">
        <f>Capacidades!M1547</f>
        <v xml:space="preserve">   </v>
      </c>
      <c r="C50" s="236"/>
      <c r="D50" s="15"/>
      <c r="E50" s="15"/>
      <c r="F50" s="15"/>
      <c r="G50" s="15"/>
      <c r="H50" s="16"/>
      <c r="I50" s="16"/>
      <c r="J50" s="16"/>
      <c r="K50" s="16"/>
      <c r="L50" s="414"/>
      <c r="M50" s="115" t="str">
        <f t="shared" si="0"/>
        <v xml:space="preserve">   </v>
      </c>
    </row>
    <row r="51" spans="1:13" x14ac:dyDescent="0.2">
      <c r="A51" s="418"/>
      <c r="B51" s="235" t="str">
        <f>Capacidades!M1548</f>
        <v xml:space="preserve">   </v>
      </c>
      <c r="C51" s="236"/>
      <c r="D51" s="15"/>
      <c r="E51" s="15"/>
      <c r="F51" s="15"/>
      <c r="G51" s="15"/>
      <c r="H51" s="16"/>
      <c r="I51" s="16"/>
      <c r="J51" s="16"/>
      <c r="K51" s="16"/>
      <c r="L51" s="414"/>
      <c r="M51" s="115" t="str">
        <f t="shared" si="0"/>
        <v xml:space="preserve">   </v>
      </c>
    </row>
    <row r="52" spans="1:13" x14ac:dyDescent="0.2">
      <c r="A52" s="418"/>
      <c r="B52" s="235" t="str">
        <f>Capacidades!M1549</f>
        <v xml:space="preserve">   </v>
      </c>
      <c r="C52" s="236"/>
      <c r="D52" s="15"/>
      <c r="E52" s="15"/>
      <c r="F52" s="15"/>
      <c r="G52" s="15"/>
      <c r="H52" s="16"/>
      <c r="I52" s="16"/>
      <c r="J52" s="16"/>
      <c r="K52" s="16"/>
      <c r="L52" s="414"/>
      <c r="M52" s="115" t="str">
        <f t="shared" si="0"/>
        <v xml:space="preserve">   </v>
      </c>
    </row>
    <row r="53" spans="1:13" x14ac:dyDescent="0.2">
      <c r="A53" s="418"/>
      <c r="B53" s="235" t="str">
        <f>Capacidades!M1550</f>
        <v xml:space="preserve">   </v>
      </c>
      <c r="C53" s="236"/>
      <c r="D53" s="15"/>
      <c r="E53" s="15"/>
      <c r="F53" s="15"/>
      <c r="G53" s="15"/>
      <c r="H53" s="16"/>
      <c r="I53" s="16"/>
      <c r="J53" s="16"/>
      <c r="K53" s="16"/>
      <c r="L53" s="414"/>
      <c r="M53" s="115" t="str">
        <f t="shared" si="0"/>
        <v xml:space="preserve">   </v>
      </c>
    </row>
    <row r="54" spans="1:13" x14ac:dyDescent="0.2">
      <c r="A54" s="418"/>
      <c r="B54" s="235" t="str">
        <f>Capacidades!M1551</f>
        <v xml:space="preserve">   </v>
      </c>
      <c r="C54" s="236"/>
      <c r="D54" s="15"/>
      <c r="E54" s="15"/>
      <c r="F54" s="15"/>
      <c r="G54" s="15"/>
      <c r="H54" s="16"/>
      <c r="I54" s="16"/>
      <c r="J54" s="16"/>
      <c r="K54" s="16"/>
      <c r="L54" s="414"/>
      <c r="M54" s="115" t="str">
        <f t="shared" si="0"/>
        <v xml:space="preserve">   </v>
      </c>
    </row>
    <row r="55" spans="1:13" x14ac:dyDescent="0.2">
      <c r="A55" s="418"/>
      <c r="B55" s="235" t="str">
        <f>Capacidades!M1552</f>
        <v xml:space="preserve">   </v>
      </c>
      <c r="C55" s="236"/>
      <c r="D55" s="15"/>
      <c r="E55" s="15"/>
      <c r="F55" s="15"/>
      <c r="G55" s="15"/>
      <c r="H55" s="16"/>
      <c r="I55" s="16"/>
      <c r="J55" s="16"/>
      <c r="K55" s="16"/>
      <c r="L55" s="414"/>
      <c r="M55" s="115" t="str">
        <f t="shared" si="0"/>
        <v xml:space="preserve">   </v>
      </c>
    </row>
    <row r="56" spans="1:13" x14ac:dyDescent="0.2">
      <c r="A56" s="418"/>
      <c r="B56" s="235" t="str">
        <f>Capacidades!M1553</f>
        <v xml:space="preserve">   </v>
      </c>
      <c r="C56" s="236"/>
      <c r="D56" s="15"/>
      <c r="E56" s="15"/>
      <c r="F56" s="15"/>
      <c r="G56" s="15"/>
      <c r="H56" s="16"/>
      <c r="I56" s="16"/>
      <c r="J56" s="16"/>
      <c r="K56" s="16"/>
      <c r="L56" s="414"/>
      <c r="M56" s="115" t="str">
        <f t="shared" si="0"/>
        <v xml:space="preserve">   </v>
      </c>
    </row>
    <row r="57" spans="1:13" x14ac:dyDescent="0.2">
      <c r="A57" s="419"/>
      <c r="B57" s="235" t="str">
        <f>Capacidades!M1554</f>
        <v xml:space="preserve">   </v>
      </c>
      <c r="C57" s="236"/>
      <c r="D57" s="17"/>
      <c r="E57" s="17"/>
      <c r="F57" s="17"/>
      <c r="G57" s="17"/>
      <c r="H57" s="18"/>
      <c r="I57" s="18"/>
      <c r="J57" s="18"/>
      <c r="K57" s="18"/>
      <c r="L57" s="415"/>
      <c r="M57" s="115" t="str">
        <f t="shared" si="0"/>
        <v xml:space="preserve">   </v>
      </c>
    </row>
    <row r="58" spans="1:13" x14ac:dyDescent="0.2">
      <c r="A58" s="417" t="str">
        <f>Capacidades!L1555</f>
        <v xml:space="preserve">       </v>
      </c>
      <c r="B58" s="235" t="str">
        <f>Capacidades!M1555</f>
        <v xml:space="preserve">   </v>
      </c>
      <c r="C58" s="236"/>
      <c r="D58" s="13">
        <f>Organización_Modular!F169</f>
        <v>0</v>
      </c>
      <c r="E58" s="13">
        <f>Organización_Modular!G169</f>
        <v>0</v>
      </c>
      <c r="F58" s="13">
        <f>Organización_Modular!H169</f>
        <v>0</v>
      </c>
      <c r="G58" s="13">
        <f>Organización_Modular!I169</f>
        <v>0</v>
      </c>
      <c r="H58" s="14">
        <f>SUM(F58:G58)</f>
        <v>0</v>
      </c>
      <c r="I58" s="14">
        <f>F58*16</f>
        <v>0</v>
      </c>
      <c r="J58" s="14">
        <f>G58*32</f>
        <v>0</v>
      </c>
      <c r="K58" s="14">
        <f>SUM(I58:J58)</f>
        <v>0</v>
      </c>
      <c r="L58" s="413"/>
      <c r="M58" s="115" t="str">
        <f t="shared" si="0"/>
        <v xml:space="preserve">   </v>
      </c>
    </row>
    <row r="59" spans="1:13" x14ac:dyDescent="0.2">
      <c r="A59" s="418"/>
      <c r="B59" s="235" t="str">
        <f>Capacidades!M1556</f>
        <v xml:space="preserve">   </v>
      </c>
      <c r="C59" s="236"/>
      <c r="D59" s="15"/>
      <c r="E59" s="15"/>
      <c r="F59" s="15"/>
      <c r="G59" s="15"/>
      <c r="H59" s="16"/>
      <c r="I59" s="16"/>
      <c r="J59" s="16"/>
      <c r="K59" s="16"/>
      <c r="L59" s="414"/>
      <c r="M59" s="115" t="str">
        <f t="shared" si="0"/>
        <v xml:space="preserve">   </v>
      </c>
    </row>
    <row r="60" spans="1:13" x14ac:dyDescent="0.2">
      <c r="A60" s="418"/>
      <c r="B60" s="235" t="str">
        <f>Capacidades!M1557</f>
        <v xml:space="preserve">   </v>
      </c>
      <c r="C60" s="236"/>
      <c r="D60" s="15"/>
      <c r="E60" s="15"/>
      <c r="F60" s="15"/>
      <c r="G60" s="15"/>
      <c r="H60" s="16"/>
      <c r="I60" s="16"/>
      <c r="J60" s="16"/>
      <c r="K60" s="16"/>
      <c r="L60" s="414"/>
      <c r="M60" s="115" t="str">
        <f t="shared" si="0"/>
        <v xml:space="preserve">   </v>
      </c>
    </row>
    <row r="61" spans="1:13" x14ac:dyDescent="0.2">
      <c r="A61" s="418"/>
      <c r="B61" s="235" t="str">
        <f>Capacidades!M1558</f>
        <v xml:space="preserve">   </v>
      </c>
      <c r="C61" s="236"/>
      <c r="D61" s="15"/>
      <c r="E61" s="15"/>
      <c r="F61" s="15"/>
      <c r="G61" s="15"/>
      <c r="H61" s="16"/>
      <c r="I61" s="16"/>
      <c r="J61" s="16"/>
      <c r="K61" s="16"/>
      <c r="L61" s="414"/>
      <c r="M61" s="115" t="str">
        <f t="shared" si="0"/>
        <v xml:space="preserve">   </v>
      </c>
    </row>
    <row r="62" spans="1:13" x14ac:dyDescent="0.2">
      <c r="A62" s="418"/>
      <c r="B62" s="235" t="str">
        <f>Capacidades!M1559</f>
        <v xml:space="preserve">   </v>
      </c>
      <c r="C62" s="236"/>
      <c r="D62" s="15"/>
      <c r="E62" s="15"/>
      <c r="F62" s="15"/>
      <c r="G62" s="15"/>
      <c r="H62" s="16"/>
      <c r="I62" s="16"/>
      <c r="J62" s="16"/>
      <c r="K62" s="16"/>
      <c r="L62" s="414"/>
      <c r="M62" s="115" t="str">
        <f t="shared" si="0"/>
        <v xml:space="preserve">   </v>
      </c>
    </row>
    <row r="63" spans="1:13" x14ac:dyDescent="0.2">
      <c r="A63" s="418"/>
      <c r="B63" s="235" t="str">
        <f>Capacidades!M1560</f>
        <v xml:space="preserve">   </v>
      </c>
      <c r="C63" s="236"/>
      <c r="D63" s="15"/>
      <c r="E63" s="15"/>
      <c r="F63" s="15"/>
      <c r="G63" s="15"/>
      <c r="H63" s="16"/>
      <c r="I63" s="16"/>
      <c r="J63" s="16"/>
      <c r="K63" s="16"/>
      <c r="L63" s="414"/>
      <c r="M63" s="115" t="str">
        <f t="shared" si="0"/>
        <v xml:space="preserve">   </v>
      </c>
    </row>
    <row r="64" spans="1:13" x14ac:dyDescent="0.2">
      <c r="A64" s="418"/>
      <c r="B64" s="235" t="str">
        <f>Capacidades!M1561</f>
        <v xml:space="preserve">   </v>
      </c>
      <c r="C64" s="236"/>
      <c r="D64" s="15"/>
      <c r="E64" s="15"/>
      <c r="F64" s="15"/>
      <c r="G64" s="15"/>
      <c r="H64" s="16"/>
      <c r="I64" s="16"/>
      <c r="J64" s="16"/>
      <c r="K64" s="16"/>
      <c r="L64" s="414"/>
      <c r="M64" s="115" t="str">
        <f t="shared" si="0"/>
        <v xml:space="preserve">   </v>
      </c>
    </row>
    <row r="65" spans="1:13" x14ac:dyDescent="0.2">
      <c r="A65" s="418"/>
      <c r="B65" s="235" t="str">
        <f>Capacidades!M1562</f>
        <v xml:space="preserve">   </v>
      </c>
      <c r="C65" s="236"/>
      <c r="D65" s="15"/>
      <c r="E65" s="15"/>
      <c r="F65" s="15"/>
      <c r="G65" s="15"/>
      <c r="H65" s="16"/>
      <c r="I65" s="16"/>
      <c r="J65" s="16"/>
      <c r="K65" s="16"/>
      <c r="L65" s="414"/>
      <c r="M65" s="115" t="str">
        <f t="shared" si="0"/>
        <v xml:space="preserve">   </v>
      </c>
    </row>
    <row r="66" spans="1:13" x14ac:dyDescent="0.2">
      <c r="A66" s="418"/>
      <c r="B66" s="235" t="str">
        <f>Capacidades!M1563</f>
        <v xml:space="preserve">   </v>
      </c>
      <c r="C66" s="236"/>
      <c r="D66" s="15"/>
      <c r="E66" s="15"/>
      <c r="F66" s="15"/>
      <c r="G66" s="15"/>
      <c r="H66" s="16"/>
      <c r="I66" s="16"/>
      <c r="J66" s="16"/>
      <c r="K66" s="16"/>
      <c r="L66" s="414"/>
      <c r="M66" s="115" t="str">
        <f t="shared" si="0"/>
        <v xml:space="preserve">   </v>
      </c>
    </row>
    <row r="67" spans="1:13" x14ac:dyDescent="0.2">
      <c r="A67" s="419"/>
      <c r="B67" s="235" t="str">
        <f>Capacidades!M1564</f>
        <v xml:space="preserve">   </v>
      </c>
      <c r="C67" s="236"/>
      <c r="D67" s="17"/>
      <c r="E67" s="17"/>
      <c r="F67" s="17"/>
      <c r="G67" s="17"/>
      <c r="H67" s="18"/>
      <c r="I67" s="18"/>
      <c r="J67" s="18"/>
      <c r="K67" s="18"/>
      <c r="L67" s="415"/>
      <c r="M67" s="115" t="str">
        <f t="shared" si="0"/>
        <v xml:space="preserve">   </v>
      </c>
    </row>
    <row r="68" spans="1:13" x14ac:dyDescent="0.2">
      <c r="A68" s="417" t="str">
        <f>Capacidades!L1565</f>
        <v xml:space="preserve">       </v>
      </c>
      <c r="B68" s="235" t="str">
        <f>Capacidades!M1565</f>
        <v xml:space="preserve">   </v>
      </c>
      <c r="C68" s="236"/>
      <c r="D68" s="13">
        <f>Organización_Modular!F170</f>
        <v>0</v>
      </c>
      <c r="E68" s="13">
        <f>Organización_Modular!G170</f>
        <v>0</v>
      </c>
      <c r="F68" s="13">
        <f>Organización_Modular!H170</f>
        <v>0</v>
      </c>
      <c r="G68" s="13">
        <f>Organización_Modular!I170</f>
        <v>0</v>
      </c>
      <c r="H68" s="14">
        <f>SUM(F68:G68)</f>
        <v>0</v>
      </c>
      <c r="I68" s="14">
        <f>F68*16</f>
        <v>0</v>
      </c>
      <c r="J68" s="14">
        <f>G68*32</f>
        <v>0</v>
      </c>
      <c r="K68" s="14">
        <f>SUM(I68:J68)</f>
        <v>0</v>
      </c>
      <c r="L68" s="413"/>
      <c r="M68" s="115" t="str">
        <f t="shared" si="0"/>
        <v xml:space="preserve">   </v>
      </c>
    </row>
    <row r="69" spans="1:13" x14ac:dyDescent="0.2">
      <c r="A69" s="418"/>
      <c r="B69" s="235" t="str">
        <f>Capacidades!M1566</f>
        <v xml:space="preserve">   </v>
      </c>
      <c r="C69" s="236"/>
      <c r="D69" s="15"/>
      <c r="E69" s="15"/>
      <c r="F69" s="15"/>
      <c r="G69" s="15"/>
      <c r="H69" s="16"/>
      <c r="I69" s="16"/>
      <c r="J69" s="16"/>
      <c r="K69" s="16"/>
      <c r="L69" s="414"/>
      <c r="M69" s="115" t="str">
        <f t="shared" si="0"/>
        <v xml:space="preserve">   </v>
      </c>
    </row>
    <row r="70" spans="1:13" x14ac:dyDescent="0.2">
      <c r="A70" s="418"/>
      <c r="B70" s="235" t="str">
        <f>Capacidades!M1567</f>
        <v xml:space="preserve">   </v>
      </c>
      <c r="C70" s="236"/>
      <c r="D70" s="15"/>
      <c r="E70" s="15"/>
      <c r="F70" s="15"/>
      <c r="G70" s="15"/>
      <c r="H70" s="16"/>
      <c r="I70" s="16"/>
      <c r="J70" s="16"/>
      <c r="K70" s="16"/>
      <c r="L70" s="414"/>
      <c r="M70" s="115" t="str">
        <f t="shared" si="0"/>
        <v xml:space="preserve">   </v>
      </c>
    </row>
    <row r="71" spans="1:13" x14ac:dyDescent="0.2">
      <c r="A71" s="418"/>
      <c r="B71" s="235" t="str">
        <f>Capacidades!M1568</f>
        <v xml:space="preserve">   </v>
      </c>
      <c r="C71" s="236"/>
      <c r="D71" s="15"/>
      <c r="E71" s="15"/>
      <c r="F71" s="15"/>
      <c r="G71" s="15"/>
      <c r="H71" s="16"/>
      <c r="I71" s="16"/>
      <c r="J71" s="16"/>
      <c r="K71" s="16"/>
      <c r="L71" s="414"/>
      <c r="M71" s="115" t="str">
        <f t="shared" si="0"/>
        <v xml:space="preserve">   </v>
      </c>
    </row>
    <row r="72" spans="1:13" x14ac:dyDescent="0.2">
      <c r="A72" s="418"/>
      <c r="B72" s="235" t="str">
        <f>Capacidades!M1569</f>
        <v xml:space="preserve">   </v>
      </c>
      <c r="C72" s="236"/>
      <c r="D72" s="15"/>
      <c r="E72" s="15"/>
      <c r="F72" s="15"/>
      <c r="G72" s="15"/>
      <c r="H72" s="16"/>
      <c r="I72" s="16"/>
      <c r="J72" s="16"/>
      <c r="K72" s="16"/>
      <c r="L72" s="414"/>
      <c r="M72" s="115" t="str">
        <f t="shared" si="0"/>
        <v xml:space="preserve">   </v>
      </c>
    </row>
    <row r="73" spans="1:13" x14ac:dyDescent="0.2">
      <c r="A73" s="418"/>
      <c r="B73" s="235" t="str">
        <f>Capacidades!M1570</f>
        <v xml:space="preserve">   </v>
      </c>
      <c r="C73" s="236"/>
      <c r="D73" s="15"/>
      <c r="E73" s="15"/>
      <c r="F73" s="15"/>
      <c r="G73" s="15"/>
      <c r="H73" s="16"/>
      <c r="I73" s="16"/>
      <c r="J73" s="16"/>
      <c r="K73" s="16"/>
      <c r="L73" s="414"/>
      <c r="M73" s="115" t="str">
        <f t="shared" si="0"/>
        <v xml:space="preserve">   </v>
      </c>
    </row>
    <row r="74" spans="1:13" x14ac:dyDescent="0.2">
      <c r="A74" s="418"/>
      <c r="B74" s="235" t="str">
        <f>Capacidades!M1571</f>
        <v xml:space="preserve">   </v>
      </c>
      <c r="C74" s="236"/>
      <c r="D74" s="15"/>
      <c r="E74" s="15"/>
      <c r="F74" s="15"/>
      <c r="G74" s="15"/>
      <c r="H74" s="16"/>
      <c r="I74" s="16"/>
      <c r="J74" s="16"/>
      <c r="K74" s="16"/>
      <c r="L74" s="414"/>
      <c r="M74" s="115" t="str">
        <f t="shared" si="0"/>
        <v xml:space="preserve">   </v>
      </c>
    </row>
    <row r="75" spans="1:13" x14ac:dyDescent="0.2">
      <c r="A75" s="418"/>
      <c r="B75" s="235" t="str">
        <f>Capacidades!M1572</f>
        <v xml:space="preserve">   </v>
      </c>
      <c r="C75" s="236"/>
      <c r="D75" s="15"/>
      <c r="E75" s="15"/>
      <c r="F75" s="15"/>
      <c r="G75" s="15"/>
      <c r="H75" s="16"/>
      <c r="I75" s="16"/>
      <c r="J75" s="16"/>
      <c r="K75" s="16"/>
      <c r="L75" s="414"/>
      <c r="M75" s="115" t="str">
        <f t="shared" si="0"/>
        <v xml:space="preserve">   </v>
      </c>
    </row>
    <row r="76" spans="1:13" x14ac:dyDescent="0.2">
      <c r="A76" s="418"/>
      <c r="B76" s="235" t="str">
        <f>Capacidades!M1573</f>
        <v xml:space="preserve">   </v>
      </c>
      <c r="C76" s="236"/>
      <c r="D76" s="15"/>
      <c r="E76" s="15"/>
      <c r="F76" s="15"/>
      <c r="G76" s="15"/>
      <c r="H76" s="16"/>
      <c r="I76" s="16"/>
      <c r="J76" s="16"/>
      <c r="K76" s="16"/>
      <c r="L76" s="414"/>
      <c r="M76" s="115" t="str">
        <f t="shared" si="0"/>
        <v xml:space="preserve">   </v>
      </c>
    </row>
    <row r="77" spans="1:13" x14ac:dyDescent="0.2">
      <c r="A77" s="419"/>
      <c r="B77" s="235" t="str">
        <f>Capacidades!M1574</f>
        <v xml:space="preserve">   </v>
      </c>
      <c r="C77" s="236"/>
      <c r="D77" s="17"/>
      <c r="E77" s="17"/>
      <c r="F77" s="17"/>
      <c r="G77" s="17"/>
      <c r="H77" s="18"/>
      <c r="I77" s="18"/>
      <c r="J77" s="18"/>
      <c r="K77" s="18"/>
      <c r="L77" s="415"/>
      <c r="M77" s="115" t="str">
        <f t="shared" si="0"/>
        <v xml:space="preserve">   </v>
      </c>
    </row>
    <row r="78" spans="1:13" x14ac:dyDescent="0.2">
      <c r="A78" s="417" t="str">
        <f>Capacidades!L1575</f>
        <v xml:space="preserve">       </v>
      </c>
      <c r="B78" s="235" t="str">
        <f>Capacidades!M1575</f>
        <v xml:space="preserve">   </v>
      </c>
      <c r="C78" s="236"/>
      <c r="D78" s="13">
        <f>Organización_Modular!F171</f>
        <v>0</v>
      </c>
      <c r="E78" s="13">
        <f>Organización_Modular!G171</f>
        <v>0</v>
      </c>
      <c r="F78" s="13">
        <f>Organización_Modular!H171</f>
        <v>0</v>
      </c>
      <c r="G78" s="13">
        <f>Organización_Modular!I171</f>
        <v>0</v>
      </c>
      <c r="H78" s="14">
        <f>SUM(F78:G78)</f>
        <v>0</v>
      </c>
      <c r="I78" s="14">
        <f>F78*16</f>
        <v>0</v>
      </c>
      <c r="J78" s="14">
        <f>G78*32</f>
        <v>0</v>
      </c>
      <c r="K78" s="14">
        <f>SUM(I78:J78)</f>
        <v>0</v>
      </c>
      <c r="L78" s="413"/>
      <c r="M78" s="115" t="str">
        <f t="shared" si="0"/>
        <v xml:space="preserve">   </v>
      </c>
    </row>
    <row r="79" spans="1:13" x14ac:dyDescent="0.2">
      <c r="A79" s="418"/>
      <c r="B79" s="235" t="str">
        <f>Capacidades!M1576</f>
        <v xml:space="preserve">   </v>
      </c>
      <c r="C79" s="236"/>
      <c r="D79" s="15"/>
      <c r="E79" s="15"/>
      <c r="F79" s="15"/>
      <c r="G79" s="15"/>
      <c r="H79" s="16"/>
      <c r="I79" s="16"/>
      <c r="J79" s="16"/>
      <c r="K79" s="16"/>
      <c r="L79" s="414"/>
      <c r="M79" s="115" t="str">
        <f t="shared" si="0"/>
        <v xml:space="preserve">   </v>
      </c>
    </row>
    <row r="80" spans="1:13" x14ac:dyDescent="0.2">
      <c r="A80" s="418"/>
      <c r="B80" s="235" t="str">
        <f>Capacidades!M1577</f>
        <v xml:space="preserve">   </v>
      </c>
      <c r="C80" s="236"/>
      <c r="D80" s="15"/>
      <c r="E80" s="15"/>
      <c r="F80" s="15"/>
      <c r="G80" s="15"/>
      <c r="H80" s="16"/>
      <c r="I80" s="16"/>
      <c r="J80" s="16"/>
      <c r="K80" s="16"/>
      <c r="L80" s="414"/>
      <c r="M80" s="115" t="str">
        <f t="shared" si="0"/>
        <v xml:space="preserve">   </v>
      </c>
    </row>
    <row r="81" spans="1:13" x14ac:dyDescent="0.2">
      <c r="A81" s="418"/>
      <c r="B81" s="235" t="str">
        <f>Capacidades!M1578</f>
        <v xml:space="preserve">   </v>
      </c>
      <c r="C81" s="236"/>
      <c r="D81" s="15"/>
      <c r="E81" s="15"/>
      <c r="F81" s="15"/>
      <c r="G81" s="15"/>
      <c r="H81" s="16"/>
      <c r="I81" s="16"/>
      <c r="J81" s="16"/>
      <c r="K81" s="16"/>
      <c r="L81" s="414"/>
      <c r="M81" s="115" t="str">
        <f t="shared" si="0"/>
        <v xml:space="preserve">   </v>
      </c>
    </row>
    <row r="82" spans="1:13" x14ac:dyDescent="0.2">
      <c r="A82" s="418"/>
      <c r="B82" s="235" t="str">
        <f>Capacidades!M1579</f>
        <v xml:space="preserve">   </v>
      </c>
      <c r="C82" s="236"/>
      <c r="D82" s="15"/>
      <c r="E82" s="15"/>
      <c r="F82" s="15"/>
      <c r="G82" s="15"/>
      <c r="H82" s="16"/>
      <c r="I82" s="16"/>
      <c r="J82" s="16"/>
      <c r="K82" s="16"/>
      <c r="L82" s="414"/>
      <c r="M82" s="115" t="str">
        <f t="shared" si="0"/>
        <v xml:space="preserve">   </v>
      </c>
    </row>
    <row r="83" spans="1:13" x14ac:dyDescent="0.2">
      <c r="A83" s="418"/>
      <c r="B83" s="235" t="str">
        <f>Capacidades!M1580</f>
        <v xml:space="preserve">   </v>
      </c>
      <c r="C83" s="236"/>
      <c r="D83" s="15"/>
      <c r="E83" s="15"/>
      <c r="F83" s="15"/>
      <c r="G83" s="15"/>
      <c r="H83" s="16"/>
      <c r="I83" s="16"/>
      <c r="J83" s="16"/>
      <c r="K83" s="16"/>
      <c r="L83" s="414"/>
      <c r="M83" s="115" t="str">
        <f t="shared" ref="M83:M146" si="1">B83</f>
        <v xml:space="preserve">   </v>
      </c>
    </row>
    <row r="84" spans="1:13" x14ac:dyDescent="0.2">
      <c r="A84" s="418"/>
      <c r="B84" s="235" t="str">
        <f>Capacidades!M1581</f>
        <v xml:space="preserve">   </v>
      </c>
      <c r="C84" s="236"/>
      <c r="D84" s="15"/>
      <c r="E84" s="15"/>
      <c r="F84" s="15"/>
      <c r="G84" s="15"/>
      <c r="H84" s="16"/>
      <c r="I84" s="16"/>
      <c r="J84" s="16"/>
      <c r="K84" s="16"/>
      <c r="L84" s="414"/>
      <c r="M84" s="115" t="str">
        <f t="shared" si="1"/>
        <v xml:space="preserve">   </v>
      </c>
    </row>
    <row r="85" spans="1:13" x14ac:dyDescent="0.2">
      <c r="A85" s="418"/>
      <c r="B85" s="235" t="str">
        <f>Capacidades!M1582</f>
        <v xml:space="preserve">   </v>
      </c>
      <c r="C85" s="236"/>
      <c r="D85" s="15"/>
      <c r="E85" s="15"/>
      <c r="F85" s="15"/>
      <c r="G85" s="15"/>
      <c r="H85" s="16"/>
      <c r="I85" s="16"/>
      <c r="J85" s="16"/>
      <c r="K85" s="16"/>
      <c r="L85" s="414"/>
      <c r="M85" s="115" t="str">
        <f t="shared" si="1"/>
        <v xml:space="preserve">   </v>
      </c>
    </row>
    <row r="86" spans="1:13" x14ac:dyDescent="0.2">
      <c r="A86" s="418"/>
      <c r="B86" s="235" t="str">
        <f>Capacidades!M1583</f>
        <v xml:space="preserve">   </v>
      </c>
      <c r="C86" s="236"/>
      <c r="D86" s="15"/>
      <c r="E86" s="15"/>
      <c r="F86" s="15"/>
      <c r="G86" s="15"/>
      <c r="H86" s="16"/>
      <c r="I86" s="16"/>
      <c r="J86" s="16"/>
      <c r="K86" s="16"/>
      <c r="L86" s="414"/>
      <c r="M86" s="115" t="str">
        <f t="shared" si="1"/>
        <v xml:space="preserve">   </v>
      </c>
    </row>
    <row r="87" spans="1:13" x14ac:dyDescent="0.2">
      <c r="A87" s="419"/>
      <c r="B87" s="235" t="str">
        <f>Capacidades!M1584</f>
        <v xml:space="preserve">   </v>
      </c>
      <c r="C87" s="236"/>
      <c r="D87" s="17"/>
      <c r="E87" s="17"/>
      <c r="F87" s="17"/>
      <c r="G87" s="17"/>
      <c r="H87" s="18"/>
      <c r="I87" s="18"/>
      <c r="J87" s="18"/>
      <c r="K87" s="18"/>
      <c r="L87" s="415"/>
      <c r="M87" s="115" t="str">
        <f t="shared" si="1"/>
        <v xml:space="preserve">   </v>
      </c>
    </row>
    <row r="88" spans="1:13" x14ac:dyDescent="0.2">
      <c r="A88" s="417" t="str">
        <f>Capacidades!L1585</f>
        <v xml:space="preserve">       </v>
      </c>
      <c r="B88" s="235" t="str">
        <f>Capacidades!M1585</f>
        <v xml:space="preserve">   </v>
      </c>
      <c r="C88" s="236"/>
      <c r="D88" s="13">
        <f>Organización_Modular!F172</f>
        <v>0</v>
      </c>
      <c r="E88" s="13">
        <f>Organización_Modular!G172</f>
        <v>0</v>
      </c>
      <c r="F88" s="13">
        <f>Organización_Modular!H172</f>
        <v>0</v>
      </c>
      <c r="G88" s="13">
        <f>Organización_Modular!I172</f>
        <v>0</v>
      </c>
      <c r="H88" s="14">
        <f>SUM(F88:G88)</f>
        <v>0</v>
      </c>
      <c r="I88" s="14">
        <f>F88*16</f>
        <v>0</v>
      </c>
      <c r="J88" s="14">
        <f>G88*32</f>
        <v>0</v>
      </c>
      <c r="K88" s="14">
        <f>SUM(I88:J88)</f>
        <v>0</v>
      </c>
      <c r="L88" s="413"/>
      <c r="M88" s="115" t="str">
        <f t="shared" si="1"/>
        <v xml:space="preserve">   </v>
      </c>
    </row>
    <row r="89" spans="1:13" x14ac:dyDescent="0.2">
      <c r="A89" s="418"/>
      <c r="B89" s="235" t="str">
        <f>Capacidades!M1586</f>
        <v xml:space="preserve">   </v>
      </c>
      <c r="C89" s="236"/>
      <c r="D89" s="15"/>
      <c r="E89" s="15"/>
      <c r="F89" s="15"/>
      <c r="G89" s="15"/>
      <c r="H89" s="16"/>
      <c r="I89" s="16"/>
      <c r="J89" s="16"/>
      <c r="K89" s="16"/>
      <c r="L89" s="414"/>
      <c r="M89" s="115" t="str">
        <f t="shared" si="1"/>
        <v xml:space="preserve">   </v>
      </c>
    </row>
    <row r="90" spans="1:13" x14ac:dyDescent="0.2">
      <c r="A90" s="418"/>
      <c r="B90" s="235" t="str">
        <f>Capacidades!M1587</f>
        <v xml:space="preserve">   </v>
      </c>
      <c r="C90" s="236"/>
      <c r="D90" s="15"/>
      <c r="E90" s="15"/>
      <c r="F90" s="15"/>
      <c r="G90" s="15"/>
      <c r="H90" s="16"/>
      <c r="I90" s="16"/>
      <c r="J90" s="16"/>
      <c r="K90" s="16"/>
      <c r="L90" s="414"/>
      <c r="M90" s="115" t="str">
        <f t="shared" si="1"/>
        <v xml:space="preserve">   </v>
      </c>
    </row>
    <row r="91" spans="1:13" x14ac:dyDescent="0.2">
      <c r="A91" s="418"/>
      <c r="B91" s="235" t="str">
        <f>Capacidades!M1588</f>
        <v xml:space="preserve">   </v>
      </c>
      <c r="C91" s="236"/>
      <c r="D91" s="15"/>
      <c r="E91" s="15"/>
      <c r="F91" s="15"/>
      <c r="G91" s="15"/>
      <c r="H91" s="16"/>
      <c r="I91" s="16"/>
      <c r="J91" s="16"/>
      <c r="K91" s="16"/>
      <c r="L91" s="414"/>
      <c r="M91" s="115" t="str">
        <f t="shared" si="1"/>
        <v xml:space="preserve">   </v>
      </c>
    </row>
    <row r="92" spans="1:13" x14ac:dyDescent="0.2">
      <c r="A92" s="418"/>
      <c r="B92" s="235" t="str">
        <f>Capacidades!M1589</f>
        <v xml:space="preserve">   </v>
      </c>
      <c r="C92" s="236"/>
      <c r="D92" s="15"/>
      <c r="E92" s="15"/>
      <c r="F92" s="15"/>
      <c r="G92" s="15"/>
      <c r="H92" s="16"/>
      <c r="I92" s="16"/>
      <c r="J92" s="16"/>
      <c r="K92" s="16"/>
      <c r="L92" s="414"/>
      <c r="M92" s="115" t="str">
        <f t="shared" si="1"/>
        <v xml:space="preserve">   </v>
      </c>
    </row>
    <row r="93" spans="1:13" x14ac:dyDescent="0.2">
      <c r="A93" s="418"/>
      <c r="B93" s="235" t="str">
        <f>Capacidades!M1590</f>
        <v xml:space="preserve">   </v>
      </c>
      <c r="C93" s="236"/>
      <c r="D93" s="15"/>
      <c r="E93" s="15"/>
      <c r="F93" s="15"/>
      <c r="G93" s="15"/>
      <c r="H93" s="16"/>
      <c r="I93" s="16"/>
      <c r="J93" s="16"/>
      <c r="K93" s="16"/>
      <c r="L93" s="414"/>
      <c r="M93" s="115" t="str">
        <f t="shared" si="1"/>
        <v xml:space="preserve">   </v>
      </c>
    </row>
    <row r="94" spans="1:13" x14ac:dyDescent="0.2">
      <c r="A94" s="418"/>
      <c r="B94" s="235" t="str">
        <f>Capacidades!M1591</f>
        <v xml:space="preserve">   </v>
      </c>
      <c r="C94" s="236"/>
      <c r="D94" s="15"/>
      <c r="E94" s="15"/>
      <c r="F94" s="15"/>
      <c r="G94" s="15"/>
      <c r="H94" s="16"/>
      <c r="I94" s="16"/>
      <c r="J94" s="16"/>
      <c r="K94" s="16"/>
      <c r="L94" s="414"/>
      <c r="M94" s="115" t="str">
        <f t="shared" si="1"/>
        <v xml:space="preserve">   </v>
      </c>
    </row>
    <row r="95" spans="1:13" x14ac:dyDescent="0.2">
      <c r="A95" s="418"/>
      <c r="B95" s="235" t="str">
        <f>Capacidades!M1592</f>
        <v xml:space="preserve">   </v>
      </c>
      <c r="C95" s="236"/>
      <c r="D95" s="15"/>
      <c r="E95" s="15"/>
      <c r="F95" s="15"/>
      <c r="G95" s="15"/>
      <c r="H95" s="16"/>
      <c r="I95" s="16"/>
      <c r="J95" s="16"/>
      <c r="K95" s="16"/>
      <c r="L95" s="414"/>
      <c r="M95" s="115" t="str">
        <f t="shared" si="1"/>
        <v xml:space="preserve">   </v>
      </c>
    </row>
    <row r="96" spans="1:13" x14ac:dyDescent="0.2">
      <c r="A96" s="418"/>
      <c r="B96" s="235" t="str">
        <f>Capacidades!M1593</f>
        <v xml:space="preserve">   </v>
      </c>
      <c r="C96" s="236"/>
      <c r="D96" s="15"/>
      <c r="E96" s="15"/>
      <c r="F96" s="15"/>
      <c r="G96" s="15"/>
      <c r="H96" s="16"/>
      <c r="I96" s="16"/>
      <c r="J96" s="16"/>
      <c r="K96" s="16"/>
      <c r="L96" s="414"/>
      <c r="M96" s="115" t="str">
        <f t="shared" si="1"/>
        <v xml:space="preserve">   </v>
      </c>
    </row>
    <row r="97" spans="1:13" x14ac:dyDescent="0.2">
      <c r="A97" s="419"/>
      <c r="B97" s="235" t="str">
        <f>Capacidades!M1594</f>
        <v xml:space="preserve">   </v>
      </c>
      <c r="C97" s="236"/>
      <c r="D97" s="17"/>
      <c r="E97" s="17"/>
      <c r="F97" s="17"/>
      <c r="G97" s="17"/>
      <c r="H97" s="18"/>
      <c r="I97" s="18"/>
      <c r="J97" s="18"/>
      <c r="K97" s="18"/>
      <c r="L97" s="415"/>
      <c r="M97" s="115" t="str">
        <f t="shared" si="1"/>
        <v xml:space="preserve">   </v>
      </c>
    </row>
    <row r="98" spans="1:13" x14ac:dyDescent="0.2">
      <c r="A98" s="417" t="str">
        <f>Capacidades!L1595</f>
        <v xml:space="preserve">       </v>
      </c>
      <c r="B98" s="235" t="str">
        <f>Capacidades!M1595</f>
        <v xml:space="preserve">   </v>
      </c>
      <c r="C98" s="236"/>
      <c r="D98" s="13">
        <f>Organización_Modular!F173</f>
        <v>0</v>
      </c>
      <c r="E98" s="13">
        <f>Organización_Modular!G173</f>
        <v>0</v>
      </c>
      <c r="F98" s="13">
        <f>Organización_Modular!H173</f>
        <v>0</v>
      </c>
      <c r="G98" s="13">
        <f>Organización_Modular!I173</f>
        <v>0</v>
      </c>
      <c r="H98" s="14">
        <f>SUM(F98:G98)</f>
        <v>0</v>
      </c>
      <c r="I98" s="14">
        <f>F98*16</f>
        <v>0</v>
      </c>
      <c r="J98" s="14">
        <f>G98*32</f>
        <v>0</v>
      </c>
      <c r="K98" s="14">
        <f>SUM(I98:J98)</f>
        <v>0</v>
      </c>
      <c r="L98" s="413"/>
      <c r="M98" s="115" t="str">
        <f t="shared" si="1"/>
        <v xml:space="preserve">   </v>
      </c>
    </row>
    <row r="99" spans="1:13" x14ac:dyDescent="0.2">
      <c r="A99" s="418"/>
      <c r="B99" s="235" t="str">
        <f>Capacidades!M1596</f>
        <v xml:space="preserve">   </v>
      </c>
      <c r="C99" s="236"/>
      <c r="D99" s="15"/>
      <c r="E99" s="15"/>
      <c r="F99" s="15"/>
      <c r="G99" s="15"/>
      <c r="H99" s="16"/>
      <c r="I99" s="16"/>
      <c r="J99" s="16"/>
      <c r="K99" s="16"/>
      <c r="L99" s="414"/>
      <c r="M99" s="115" t="str">
        <f t="shared" si="1"/>
        <v xml:space="preserve">   </v>
      </c>
    </row>
    <row r="100" spans="1:13" x14ac:dyDescent="0.2">
      <c r="A100" s="418"/>
      <c r="B100" s="235" t="str">
        <f>Capacidades!M1597</f>
        <v xml:space="preserve">   </v>
      </c>
      <c r="C100" s="236"/>
      <c r="D100" s="15"/>
      <c r="E100" s="15"/>
      <c r="F100" s="15"/>
      <c r="G100" s="15"/>
      <c r="H100" s="16"/>
      <c r="I100" s="16"/>
      <c r="J100" s="16"/>
      <c r="K100" s="16"/>
      <c r="L100" s="414"/>
      <c r="M100" s="115" t="str">
        <f t="shared" si="1"/>
        <v xml:space="preserve">   </v>
      </c>
    </row>
    <row r="101" spans="1:13" x14ac:dyDescent="0.2">
      <c r="A101" s="418"/>
      <c r="B101" s="235" t="str">
        <f>Capacidades!M1598</f>
        <v xml:space="preserve">   </v>
      </c>
      <c r="C101" s="236"/>
      <c r="D101" s="15"/>
      <c r="E101" s="15"/>
      <c r="F101" s="15"/>
      <c r="G101" s="15"/>
      <c r="H101" s="16"/>
      <c r="I101" s="16"/>
      <c r="J101" s="16"/>
      <c r="K101" s="16"/>
      <c r="L101" s="414"/>
      <c r="M101" s="115" t="str">
        <f t="shared" si="1"/>
        <v xml:space="preserve">   </v>
      </c>
    </row>
    <row r="102" spans="1:13" x14ac:dyDescent="0.2">
      <c r="A102" s="418"/>
      <c r="B102" s="235" t="str">
        <f>Capacidades!M1599</f>
        <v xml:space="preserve">   </v>
      </c>
      <c r="C102" s="236"/>
      <c r="D102" s="15"/>
      <c r="E102" s="15"/>
      <c r="F102" s="15"/>
      <c r="G102" s="15"/>
      <c r="H102" s="16"/>
      <c r="I102" s="16"/>
      <c r="J102" s="16"/>
      <c r="K102" s="16"/>
      <c r="L102" s="414"/>
      <c r="M102" s="115" t="str">
        <f t="shared" si="1"/>
        <v xml:space="preserve">   </v>
      </c>
    </row>
    <row r="103" spans="1:13" x14ac:dyDescent="0.2">
      <c r="A103" s="418"/>
      <c r="B103" s="235" t="str">
        <f>Capacidades!M1600</f>
        <v xml:space="preserve">   </v>
      </c>
      <c r="C103" s="236"/>
      <c r="D103" s="15"/>
      <c r="E103" s="15"/>
      <c r="F103" s="15"/>
      <c r="G103" s="15"/>
      <c r="H103" s="16"/>
      <c r="I103" s="16"/>
      <c r="J103" s="16"/>
      <c r="K103" s="16"/>
      <c r="L103" s="414"/>
      <c r="M103" s="115" t="str">
        <f t="shared" si="1"/>
        <v xml:space="preserve">   </v>
      </c>
    </row>
    <row r="104" spans="1:13" x14ac:dyDescent="0.2">
      <c r="A104" s="418"/>
      <c r="B104" s="235" t="str">
        <f>Capacidades!M1601</f>
        <v xml:space="preserve">   </v>
      </c>
      <c r="C104" s="236"/>
      <c r="D104" s="15"/>
      <c r="E104" s="15"/>
      <c r="F104" s="15"/>
      <c r="G104" s="15"/>
      <c r="H104" s="16"/>
      <c r="I104" s="16"/>
      <c r="J104" s="16"/>
      <c r="K104" s="16"/>
      <c r="L104" s="414"/>
      <c r="M104" s="115" t="str">
        <f t="shared" si="1"/>
        <v xml:space="preserve">   </v>
      </c>
    </row>
    <row r="105" spans="1:13" x14ac:dyDescent="0.2">
      <c r="A105" s="418"/>
      <c r="B105" s="235" t="str">
        <f>Capacidades!M1602</f>
        <v xml:space="preserve">   </v>
      </c>
      <c r="C105" s="236"/>
      <c r="D105" s="15"/>
      <c r="E105" s="15"/>
      <c r="F105" s="15"/>
      <c r="G105" s="15"/>
      <c r="H105" s="16"/>
      <c r="I105" s="16"/>
      <c r="J105" s="16"/>
      <c r="K105" s="16"/>
      <c r="L105" s="414"/>
      <c r="M105" s="115" t="str">
        <f t="shared" si="1"/>
        <v xml:space="preserve">   </v>
      </c>
    </row>
    <row r="106" spans="1:13" x14ac:dyDescent="0.2">
      <c r="A106" s="418"/>
      <c r="B106" s="235" t="str">
        <f>Capacidades!M1603</f>
        <v xml:space="preserve">   </v>
      </c>
      <c r="C106" s="236"/>
      <c r="D106" s="15"/>
      <c r="E106" s="15"/>
      <c r="F106" s="15"/>
      <c r="G106" s="15"/>
      <c r="H106" s="16"/>
      <c r="I106" s="16"/>
      <c r="J106" s="16"/>
      <c r="K106" s="16"/>
      <c r="L106" s="414"/>
      <c r="M106" s="115" t="str">
        <f t="shared" si="1"/>
        <v xml:space="preserve">   </v>
      </c>
    </row>
    <row r="107" spans="1:13" x14ac:dyDescent="0.2">
      <c r="A107" s="419"/>
      <c r="B107" s="235" t="str">
        <f>Capacidades!M1604</f>
        <v xml:space="preserve">   </v>
      </c>
      <c r="C107" s="236"/>
      <c r="D107" s="17"/>
      <c r="E107" s="17"/>
      <c r="F107" s="17"/>
      <c r="G107" s="17"/>
      <c r="H107" s="18"/>
      <c r="I107" s="18"/>
      <c r="J107" s="18"/>
      <c r="K107" s="18"/>
      <c r="L107" s="415"/>
      <c r="M107" s="115" t="str">
        <f t="shared" si="1"/>
        <v xml:space="preserve">   </v>
      </c>
    </row>
    <row r="108" spans="1:13" x14ac:dyDescent="0.2">
      <c r="A108" s="417" t="str">
        <f>Capacidades!L1605</f>
        <v xml:space="preserve">       </v>
      </c>
      <c r="B108" s="235" t="str">
        <f>Capacidades!M1605</f>
        <v xml:space="preserve">   </v>
      </c>
      <c r="C108" s="236"/>
      <c r="D108" s="13">
        <f>Organización_Modular!F174</f>
        <v>0</v>
      </c>
      <c r="E108" s="13">
        <f>Organización_Modular!G174</f>
        <v>0</v>
      </c>
      <c r="F108" s="13">
        <f>Organización_Modular!H174</f>
        <v>0</v>
      </c>
      <c r="G108" s="13">
        <f>Organización_Modular!I174</f>
        <v>0</v>
      </c>
      <c r="H108" s="14">
        <f>SUM(F108:G108)</f>
        <v>0</v>
      </c>
      <c r="I108" s="14">
        <f>F108*16</f>
        <v>0</v>
      </c>
      <c r="J108" s="14">
        <f>G108*32</f>
        <v>0</v>
      </c>
      <c r="K108" s="14">
        <f>SUM(I108:J108)</f>
        <v>0</v>
      </c>
      <c r="L108" s="413"/>
      <c r="M108" s="115" t="str">
        <f t="shared" si="1"/>
        <v xml:space="preserve">   </v>
      </c>
    </row>
    <row r="109" spans="1:13" x14ac:dyDescent="0.2">
      <c r="A109" s="418"/>
      <c r="B109" s="235" t="str">
        <f>Capacidades!M1606</f>
        <v xml:space="preserve">   </v>
      </c>
      <c r="C109" s="236"/>
      <c r="D109" s="15"/>
      <c r="E109" s="15"/>
      <c r="F109" s="15"/>
      <c r="G109" s="15"/>
      <c r="H109" s="16"/>
      <c r="I109" s="16"/>
      <c r="J109" s="16"/>
      <c r="K109" s="16"/>
      <c r="L109" s="414"/>
      <c r="M109" s="115" t="str">
        <f t="shared" si="1"/>
        <v xml:space="preserve">   </v>
      </c>
    </row>
    <row r="110" spans="1:13" x14ac:dyDescent="0.2">
      <c r="A110" s="418"/>
      <c r="B110" s="235" t="str">
        <f>Capacidades!M1607</f>
        <v xml:space="preserve">   </v>
      </c>
      <c r="C110" s="236"/>
      <c r="D110" s="15"/>
      <c r="E110" s="15"/>
      <c r="F110" s="15"/>
      <c r="G110" s="15"/>
      <c r="H110" s="16"/>
      <c r="I110" s="16"/>
      <c r="J110" s="16"/>
      <c r="K110" s="16"/>
      <c r="L110" s="414"/>
      <c r="M110" s="115" t="str">
        <f t="shared" si="1"/>
        <v xml:space="preserve">   </v>
      </c>
    </row>
    <row r="111" spans="1:13" x14ac:dyDescent="0.2">
      <c r="A111" s="418"/>
      <c r="B111" s="235" t="str">
        <f>Capacidades!M1608</f>
        <v xml:space="preserve">   </v>
      </c>
      <c r="C111" s="236"/>
      <c r="D111" s="15"/>
      <c r="E111" s="15"/>
      <c r="F111" s="15"/>
      <c r="G111" s="15"/>
      <c r="H111" s="16"/>
      <c r="I111" s="16"/>
      <c r="J111" s="16"/>
      <c r="K111" s="16"/>
      <c r="L111" s="414"/>
      <c r="M111" s="115" t="str">
        <f t="shared" si="1"/>
        <v xml:space="preserve">   </v>
      </c>
    </row>
    <row r="112" spans="1:13" x14ac:dyDescent="0.2">
      <c r="A112" s="418"/>
      <c r="B112" s="235" t="str">
        <f>Capacidades!M1609</f>
        <v xml:space="preserve">   </v>
      </c>
      <c r="C112" s="236"/>
      <c r="D112" s="15"/>
      <c r="E112" s="15"/>
      <c r="F112" s="15"/>
      <c r="G112" s="15"/>
      <c r="H112" s="16"/>
      <c r="I112" s="16"/>
      <c r="J112" s="16"/>
      <c r="K112" s="16"/>
      <c r="L112" s="414"/>
      <c r="M112" s="115" t="str">
        <f t="shared" si="1"/>
        <v xml:space="preserve">   </v>
      </c>
    </row>
    <row r="113" spans="1:13" x14ac:dyDescent="0.2">
      <c r="A113" s="418"/>
      <c r="B113" s="235" t="str">
        <f>Capacidades!M1610</f>
        <v xml:space="preserve">   </v>
      </c>
      <c r="C113" s="236"/>
      <c r="D113" s="15"/>
      <c r="E113" s="15"/>
      <c r="F113" s="15"/>
      <c r="G113" s="15"/>
      <c r="H113" s="16"/>
      <c r="I113" s="16"/>
      <c r="J113" s="16"/>
      <c r="K113" s="16"/>
      <c r="L113" s="414"/>
      <c r="M113" s="115" t="str">
        <f t="shared" si="1"/>
        <v xml:space="preserve">   </v>
      </c>
    </row>
    <row r="114" spans="1:13" x14ac:dyDescent="0.2">
      <c r="A114" s="418"/>
      <c r="B114" s="235" t="str">
        <f>Capacidades!M1611</f>
        <v xml:space="preserve">   </v>
      </c>
      <c r="C114" s="236"/>
      <c r="D114" s="15"/>
      <c r="E114" s="15"/>
      <c r="F114" s="15"/>
      <c r="G114" s="15"/>
      <c r="H114" s="16"/>
      <c r="I114" s="16"/>
      <c r="J114" s="16"/>
      <c r="K114" s="16"/>
      <c r="L114" s="414"/>
      <c r="M114" s="115" t="str">
        <f t="shared" si="1"/>
        <v xml:space="preserve">   </v>
      </c>
    </row>
    <row r="115" spans="1:13" x14ac:dyDescent="0.2">
      <c r="A115" s="418"/>
      <c r="B115" s="235" t="str">
        <f>Capacidades!M1612</f>
        <v xml:space="preserve">   </v>
      </c>
      <c r="C115" s="236"/>
      <c r="D115" s="15"/>
      <c r="E115" s="15"/>
      <c r="F115" s="15"/>
      <c r="G115" s="15"/>
      <c r="H115" s="16"/>
      <c r="I115" s="16"/>
      <c r="J115" s="16"/>
      <c r="K115" s="16"/>
      <c r="L115" s="414"/>
      <c r="M115" s="115" t="str">
        <f t="shared" si="1"/>
        <v xml:space="preserve">   </v>
      </c>
    </row>
    <row r="116" spans="1:13" x14ac:dyDescent="0.2">
      <c r="A116" s="418"/>
      <c r="B116" s="235" t="str">
        <f>Capacidades!M1613</f>
        <v xml:space="preserve">   </v>
      </c>
      <c r="C116" s="236"/>
      <c r="D116" s="15"/>
      <c r="E116" s="15"/>
      <c r="F116" s="15"/>
      <c r="G116" s="15"/>
      <c r="H116" s="16"/>
      <c r="I116" s="16"/>
      <c r="J116" s="16"/>
      <c r="K116" s="16"/>
      <c r="L116" s="414"/>
      <c r="M116" s="115" t="str">
        <f t="shared" si="1"/>
        <v xml:space="preserve">   </v>
      </c>
    </row>
    <row r="117" spans="1:13" x14ac:dyDescent="0.2">
      <c r="A117" s="419"/>
      <c r="B117" s="235" t="str">
        <f>Capacidades!M1614</f>
        <v xml:space="preserve">   </v>
      </c>
      <c r="C117" s="236"/>
      <c r="D117" s="17"/>
      <c r="E117" s="17"/>
      <c r="F117" s="17"/>
      <c r="G117" s="17"/>
      <c r="H117" s="18"/>
      <c r="I117" s="18"/>
      <c r="J117" s="18"/>
      <c r="K117" s="18"/>
      <c r="L117" s="415"/>
      <c r="M117" s="115" t="str">
        <f t="shared" si="1"/>
        <v xml:space="preserve">   </v>
      </c>
    </row>
    <row r="118" spans="1:13" x14ac:dyDescent="0.2">
      <c r="A118" s="417" t="str">
        <f>Capacidades!L1615</f>
        <v xml:space="preserve">       </v>
      </c>
      <c r="B118" s="235" t="str">
        <f>Capacidades!M1615</f>
        <v xml:space="preserve">   </v>
      </c>
      <c r="C118" s="236"/>
      <c r="D118" s="13">
        <f>Organización_Modular!F175</f>
        <v>0</v>
      </c>
      <c r="E118" s="13">
        <f>Organización_Modular!G175</f>
        <v>0</v>
      </c>
      <c r="F118" s="13">
        <f>Organización_Modular!H175</f>
        <v>0</v>
      </c>
      <c r="G118" s="13">
        <f>Organización_Modular!I175</f>
        <v>0</v>
      </c>
      <c r="H118" s="14">
        <f>SUM(F118:G118)</f>
        <v>0</v>
      </c>
      <c r="I118" s="14">
        <f>F118*16</f>
        <v>0</v>
      </c>
      <c r="J118" s="14">
        <f>G118*32</f>
        <v>0</v>
      </c>
      <c r="K118" s="14">
        <f>SUM(I118:J118)</f>
        <v>0</v>
      </c>
      <c r="L118" s="413"/>
      <c r="M118" s="115" t="str">
        <f t="shared" si="1"/>
        <v xml:space="preserve">   </v>
      </c>
    </row>
    <row r="119" spans="1:13" x14ac:dyDescent="0.2">
      <c r="A119" s="418"/>
      <c r="B119" s="235" t="str">
        <f>Capacidades!M1616</f>
        <v xml:space="preserve">   </v>
      </c>
      <c r="C119" s="236"/>
      <c r="D119" s="15"/>
      <c r="E119" s="15"/>
      <c r="F119" s="15"/>
      <c r="G119" s="15"/>
      <c r="H119" s="16"/>
      <c r="I119" s="16"/>
      <c r="J119" s="16"/>
      <c r="K119" s="16"/>
      <c r="L119" s="414"/>
      <c r="M119" s="115" t="str">
        <f t="shared" si="1"/>
        <v xml:space="preserve">   </v>
      </c>
    </row>
    <row r="120" spans="1:13" x14ac:dyDescent="0.2">
      <c r="A120" s="418"/>
      <c r="B120" s="235" t="str">
        <f>Capacidades!M1617</f>
        <v xml:space="preserve">   </v>
      </c>
      <c r="C120" s="236"/>
      <c r="D120" s="15"/>
      <c r="E120" s="15"/>
      <c r="F120" s="15"/>
      <c r="G120" s="15"/>
      <c r="H120" s="16"/>
      <c r="I120" s="16"/>
      <c r="J120" s="16"/>
      <c r="K120" s="16"/>
      <c r="L120" s="414"/>
      <c r="M120" s="115" t="str">
        <f t="shared" si="1"/>
        <v xml:space="preserve">   </v>
      </c>
    </row>
    <row r="121" spans="1:13" x14ac:dyDescent="0.2">
      <c r="A121" s="418"/>
      <c r="B121" s="235" t="str">
        <f>Capacidades!M1618</f>
        <v xml:space="preserve">   </v>
      </c>
      <c r="C121" s="236"/>
      <c r="D121" s="15"/>
      <c r="E121" s="15"/>
      <c r="F121" s="15"/>
      <c r="G121" s="15"/>
      <c r="H121" s="16"/>
      <c r="I121" s="16"/>
      <c r="J121" s="16"/>
      <c r="K121" s="16"/>
      <c r="L121" s="414"/>
      <c r="M121" s="115" t="str">
        <f t="shared" si="1"/>
        <v xml:space="preserve">   </v>
      </c>
    </row>
    <row r="122" spans="1:13" x14ac:dyDescent="0.2">
      <c r="A122" s="418"/>
      <c r="B122" s="235" t="str">
        <f>Capacidades!M1619</f>
        <v xml:space="preserve">   </v>
      </c>
      <c r="C122" s="236"/>
      <c r="D122" s="15"/>
      <c r="E122" s="15"/>
      <c r="F122" s="15"/>
      <c r="G122" s="15"/>
      <c r="H122" s="16"/>
      <c r="I122" s="16"/>
      <c r="J122" s="16"/>
      <c r="K122" s="16"/>
      <c r="L122" s="414"/>
      <c r="M122" s="115" t="str">
        <f t="shared" si="1"/>
        <v xml:space="preserve">   </v>
      </c>
    </row>
    <row r="123" spans="1:13" x14ac:dyDescent="0.2">
      <c r="A123" s="418"/>
      <c r="B123" s="235" t="str">
        <f>Capacidades!M1620</f>
        <v xml:space="preserve">   </v>
      </c>
      <c r="C123" s="236"/>
      <c r="D123" s="15"/>
      <c r="E123" s="15"/>
      <c r="F123" s="15"/>
      <c r="G123" s="15"/>
      <c r="H123" s="16"/>
      <c r="I123" s="16"/>
      <c r="J123" s="16"/>
      <c r="K123" s="16"/>
      <c r="L123" s="414"/>
      <c r="M123" s="115" t="str">
        <f t="shared" si="1"/>
        <v xml:space="preserve">   </v>
      </c>
    </row>
    <row r="124" spans="1:13" x14ac:dyDescent="0.2">
      <c r="A124" s="418"/>
      <c r="B124" s="235" t="str">
        <f>Capacidades!M1621</f>
        <v xml:space="preserve">   </v>
      </c>
      <c r="C124" s="236"/>
      <c r="D124" s="15"/>
      <c r="E124" s="15"/>
      <c r="F124" s="15"/>
      <c r="G124" s="15"/>
      <c r="H124" s="16"/>
      <c r="I124" s="16"/>
      <c r="J124" s="16"/>
      <c r="K124" s="16"/>
      <c r="L124" s="414"/>
      <c r="M124" s="115" t="str">
        <f t="shared" si="1"/>
        <v xml:space="preserve">   </v>
      </c>
    </row>
    <row r="125" spans="1:13" x14ac:dyDescent="0.2">
      <c r="A125" s="418"/>
      <c r="B125" s="235" t="str">
        <f>Capacidades!M1622</f>
        <v xml:space="preserve">   </v>
      </c>
      <c r="C125" s="236"/>
      <c r="D125" s="15"/>
      <c r="E125" s="15"/>
      <c r="F125" s="15"/>
      <c r="G125" s="15"/>
      <c r="H125" s="16"/>
      <c r="I125" s="16"/>
      <c r="J125" s="16"/>
      <c r="K125" s="16"/>
      <c r="L125" s="414"/>
      <c r="M125" s="115" t="str">
        <f t="shared" si="1"/>
        <v xml:space="preserve">   </v>
      </c>
    </row>
    <row r="126" spans="1:13" x14ac:dyDescent="0.2">
      <c r="A126" s="418"/>
      <c r="B126" s="235" t="str">
        <f>Capacidades!M1623</f>
        <v xml:space="preserve">   </v>
      </c>
      <c r="C126" s="236"/>
      <c r="D126" s="15"/>
      <c r="E126" s="15"/>
      <c r="F126" s="15"/>
      <c r="G126" s="15"/>
      <c r="H126" s="16"/>
      <c r="I126" s="16"/>
      <c r="J126" s="16"/>
      <c r="K126" s="16"/>
      <c r="L126" s="414"/>
      <c r="M126" s="115" t="str">
        <f t="shared" si="1"/>
        <v xml:space="preserve">   </v>
      </c>
    </row>
    <row r="127" spans="1:13" x14ac:dyDescent="0.2">
      <c r="A127" s="419"/>
      <c r="B127" s="235" t="str">
        <f>Capacidades!M1624</f>
        <v xml:space="preserve">   </v>
      </c>
      <c r="C127" s="236"/>
      <c r="D127" s="17"/>
      <c r="E127" s="17"/>
      <c r="F127" s="17"/>
      <c r="G127" s="17"/>
      <c r="H127" s="18"/>
      <c r="I127" s="18"/>
      <c r="J127" s="18"/>
      <c r="K127" s="18"/>
      <c r="L127" s="415"/>
      <c r="M127" s="115" t="str">
        <f t="shared" si="1"/>
        <v xml:space="preserve">   </v>
      </c>
    </row>
    <row r="128" spans="1:13" x14ac:dyDescent="0.2">
      <c r="A128" s="417" t="str">
        <f>Capacidades!L1625</f>
        <v xml:space="preserve">       </v>
      </c>
      <c r="B128" s="235" t="str">
        <f>Capacidades!M1625</f>
        <v xml:space="preserve">   </v>
      </c>
      <c r="C128" s="236"/>
      <c r="D128" s="13">
        <f>Organización_Modular!F176</f>
        <v>0</v>
      </c>
      <c r="E128" s="13">
        <f>Organización_Modular!G176</f>
        <v>0</v>
      </c>
      <c r="F128" s="13">
        <f>Organización_Modular!H176</f>
        <v>0</v>
      </c>
      <c r="G128" s="13">
        <f>Organización_Modular!I176</f>
        <v>0</v>
      </c>
      <c r="H128" s="14">
        <f>SUM(F128:G128)</f>
        <v>0</v>
      </c>
      <c r="I128" s="14">
        <f>F128*16</f>
        <v>0</v>
      </c>
      <c r="J128" s="14">
        <f>G128*32</f>
        <v>0</v>
      </c>
      <c r="K128" s="14">
        <f>SUM(I128:J128)</f>
        <v>0</v>
      </c>
      <c r="L128" s="413"/>
      <c r="M128" s="115" t="str">
        <f t="shared" si="1"/>
        <v xml:space="preserve">   </v>
      </c>
    </row>
    <row r="129" spans="1:13" x14ac:dyDescent="0.2">
      <c r="A129" s="418"/>
      <c r="B129" s="235" t="str">
        <f>Capacidades!M1626</f>
        <v xml:space="preserve">   </v>
      </c>
      <c r="C129" s="236"/>
      <c r="D129" s="15"/>
      <c r="E129" s="15"/>
      <c r="F129" s="15"/>
      <c r="G129" s="15"/>
      <c r="H129" s="16"/>
      <c r="I129" s="16"/>
      <c r="J129" s="16"/>
      <c r="K129" s="16"/>
      <c r="L129" s="414"/>
      <c r="M129" s="115" t="str">
        <f t="shared" si="1"/>
        <v xml:space="preserve">   </v>
      </c>
    </row>
    <row r="130" spans="1:13" x14ac:dyDescent="0.2">
      <c r="A130" s="418"/>
      <c r="B130" s="235" t="str">
        <f>Capacidades!M1627</f>
        <v xml:space="preserve">   </v>
      </c>
      <c r="C130" s="236"/>
      <c r="D130" s="15"/>
      <c r="E130" s="15"/>
      <c r="F130" s="15"/>
      <c r="G130" s="15"/>
      <c r="H130" s="16"/>
      <c r="I130" s="16"/>
      <c r="J130" s="16"/>
      <c r="K130" s="16"/>
      <c r="L130" s="414"/>
      <c r="M130" s="115" t="str">
        <f t="shared" si="1"/>
        <v xml:space="preserve">   </v>
      </c>
    </row>
    <row r="131" spans="1:13" x14ac:dyDescent="0.2">
      <c r="A131" s="418"/>
      <c r="B131" s="235" t="str">
        <f>Capacidades!M1628</f>
        <v xml:space="preserve">   </v>
      </c>
      <c r="C131" s="236"/>
      <c r="D131" s="15"/>
      <c r="E131" s="15"/>
      <c r="F131" s="15"/>
      <c r="G131" s="15"/>
      <c r="H131" s="16"/>
      <c r="I131" s="16"/>
      <c r="J131" s="16"/>
      <c r="K131" s="16"/>
      <c r="L131" s="414"/>
      <c r="M131" s="115" t="str">
        <f t="shared" si="1"/>
        <v xml:space="preserve">   </v>
      </c>
    </row>
    <row r="132" spans="1:13" x14ac:dyDescent="0.2">
      <c r="A132" s="418"/>
      <c r="B132" s="235" t="str">
        <f>Capacidades!M1629</f>
        <v xml:space="preserve">   </v>
      </c>
      <c r="C132" s="236"/>
      <c r="D132" s="15"/>
      <c r="E132" s="15"/>
      <c r="F132" s="15"/>
      <c r="G132" s="15"/>
      <c r="H132" s="16"/>
      <c r="I132" s="16"/>
      <c r="J132" s="16"/>
      <c r="K132" s="16"/>
      <c r="L132" s="414"/>
      <c r="M132" s="115" t="str">
        <f t="shared" si="1"/>
        <v xml:space="preserve">   </v>
      </c>
    </row>
    <row r="133" spans="1:13" x14ac:dyDescent="0.2">
      <c r="A133" s="418"/>
      <c r="B133" s="235" t="str">
        <f>Capacidades!M1630</f>
        <v xml:space="preserve">   </v>
      </c>
      <c r="C133" s="236"/>
      <c r="D133" s="15"/>
      <c r="E133" s="15"/>
      <c r="F133" s="15"/>
      <c r="G133" s="15"/>
      <c r="H133" s="16"/>
      <c r="I133" s="16"/>
      <c r="J133" s="16"/>
      <c r="K133" s="16"/>
      <c r="L133" s="414"/>
      <c r="M133" s="115" t="str">
        <f t="shared" si="1"/>
        <v xml:space="preserve">   </v>
      </c>
    </row>
    <row r="134" spans="1:13" x14ac:dyDescent="0.2">
      <c r="A134" s="418"/>
      <c r="B134" s="235" t="str">
        <f>Capacidades!M1631</f>
        <v xml:space="preserve">   </v>
      </c>
      <c r="C134" s="236"/>
      <c r="D134" s="15"/>
      <c r="E134" s="15"/>
      <c r="F134" s="15"/>
      <c r="G134" s="15"/>
      <c r="H134" s="16"/>
      <c r="I134" s="16"/>
      <c r="J134" s="16"/>
      <c r="K134" s="16"/>
      <c r="L134" s="414"/>
      <c r="M134" s="115" t="str">
        <f t="shared" si="1"/>
        <v xml:space="preserve">   </v>
      </c>
    </row>
    <row r="135" spans="1:13" x14ac:dyDescent="0.2">
      <c r="A135" s="418"/>
      <c r="B135" s="235" t="str">
        <f>Capacidades!M1632</f>
        <v xml:space="preserve">   </v>
      </c>
      <c r="C135" s="236"/>
      <c r="D135" s="15"/>
      <c r="E135" s="15"/>
      <c r="F135" s="15"/>
      <c r="G135" s="15"/>
      <c r="H135" s="16"/>
      <c r="I135" s="16"/>
      <c r="J135" s="16"/>
      <c r="K135" s="16"/>
      <c r="L135" s="414"/>
      <c r="M135" s="115" t="str">
        <f t="shared" si="1"/>
        <v xml:space="preserve">   </v>
      </c>
    </row>
    <row r="136" spans="1:13" x14ac:dyDescent="0.2">
      <c r="A136" s="418"/>
      <c r="B136" s="235" t="str">
        <f>Capacidades!M1633</f>
        <v xml:space="preserve">   </v>
      </c>
      <c r="C136" s="236"/>
      <c r="D136" s="15"/>
      <c r="E136" s="15"/>
      <c r="F136" s="15"/>
      <c r="G136" s="15"/>
      <c r="H136" s="16"/>
      <c r="I136" s="16"/>
      <c r="J136" s="16"/>
      <c r="K136" s="16"/>
      <c r="L136" s="414"/>
      <c r="M136" s="115" t="str">
        <f t="shared" si="1"/>
        <v xml:space="preserve">   </v>
      </c>
    </row>
    <row r="137" spans="1:13" x14ac:dyDescent="0.2">
      <c r="A137" s="419"/>
      <c r="B137" s="235" t="str">
        <f>Capacidades!M1634</f>
        <v xml:space="preserve">   </v>
      </c>
      <c r="C137" s="236"/>
      <c r="D137" s="17"/>
      <c r="E137" s="17"/>
      <c r="F137" s="17"/>
      <c r="G137" s="17"/>
      <c r="H137" s="18"/>
      <c r="I137" s="18"/>
      <c r="J137" s="18"/>
      <c r="K137" s="18"/>
      <c r="L137" s="415"/>
      <c r="M137" s="115" t="str">
        <f t="shared" si="1"/>
        <v xml:space="preserve">   </v>
      </c>
    </row>
    <row r="138" spans="1:13" x14ac:dyDescent="0.2">
      <c r="A138" s="417" t="str">
        <f>Capacidades!L1635</f>
        <v xml:space="preserve">       </v>
      </c>
      <c r="B138" s="235" t="str">
        <f>Capacidades!M1635</f>
        <v xml:space="preserve">   </v>
      </c>
      <c r="C138" s="236"/>
      <c r="D138" s="13">
        <f>Organización_Modular!F177</f>
        <v>0</v>
      </c>
      <c r="E138" s="13">
        <f>Organización_Modular!G177</f>
        <v>0</v>
      </c>
      <c r="F138" s="13">
        <f>Organización_Modular!H177</f>
        <v>0</v>
      </c>
      <c r="G138" s="13">
        <f>Organización_Modular!I177</f>
        <v>0</v>
      </c>
      <c r="H138" s="14">
        <f>SUM(F138:G138)</f>
        <v>0</v>
      </c>
      <c r="I138" s="14">
        <f>F138*16</f>
        <v>0</v>
      </c>
      <c r="J138" s="14">
        <f>G138*32</f>
        <v>0</v>
      </c>
      <c r="K138" s="14">
        <f>SUM(I138:J138)</f>
        <v>0</v>
      </c>
      <c r="L138" s="413"/>
      <c r="M138" s="115" t="str">
        <f t="shared" si="1"/>
        <v xml:space="preserve">   </v>
      </c>
    </row>
    <row r="139" spans="1:13" x14ac:dyDescent="0.2">
      <c r="A139" s="418"/>
      <c r="B139" s="235" t="str">
        <f>Capacidades!M1636</f>
        <v xml:space="preserve">   </v>
      </c>
      <c r="C139" s="236"/>
      <c r="D139" s="15"/>
      <c r="E139" s="15"/>
      <c r="F139" s="15"/>
      <c r="G139" s="15"/>
      <c r="H139" s="16"/>
      <c r="I139" s="16"/>
      <c r="J139" s="16"/>
      <c r="K139" s="16"/>
      <c r="L139" s="414"/>
      <c r="M139" s="115" t="str">
        <f t="shared" si="1"/>
        <v xml:space="preserve">   </v>
      </c>
    </row>
    <row r="140" spans="1:13" x14ac:dyDescent="0.2">
      <c r="A140" s="418"/>
      <c r="B140" s="235" t="str">
        <f>Capacidades!M1637</f>
        <v xml:space="preserve">   </v>
      </c>
      <c r="C140" s="236"/>
      <c r="D140" s="15"/>
      <c r="E140" s="15"/>
      <c r="F140" s="15"/>
      <c r="G140" s="15"/>
      <c r="H140" s="16"/>
      <c r="I140" s="16"/>
      <c r="J140" s="16"/>
      <c r="K140" s="16"/>
      <c r="L140" s="414"/>
      <c r="M140" s="115" t="str">
        <f t="shared" si="1"/>
        <v xml:space="preserve">   </v>
      </c>
    </row>
    <row r="141" spans="1:13" x14ac:dyDescent="0.2">
      <c r="A141" s="418"/>
      <c r="B141" s="235" t="str">
        <f>Capacidades!M1638</f>
        <v xml:space="preserve">   </v>
      </c>
      <c r="C141" s="236"/>
      <c r="D141" s="15"/>
      <c r="E141" s="15"/>
      <c r="F141" s="15"/>
      <c r="G141" s="15"/>
      <c r="H141" s="16"/>
      <c r="I141" s="16"/>
      <c r="J141" s="16"/>
      <c r="K141" s="16"/>
      <c r="L141" s="414"/>
      <c r="M141" s="115" t="str">
        <f t="shared" si="1"/>
        <v xml:space="preserve">   </v>
      </c>
    </row>
    <row r="142" spans="1:13" x14ac:dyDescent="0.2">
      <c r="A142" s="418"/>
      <c r="B142" s="235" t="str">
        <f>Capacidades!M1639</f>
        <v xml:space="preserve">   </v>
      </c>
      <c r="C142" s="236"/>
      <c r="D142" s="15"/>
      <c r="E142" s="15"/>
      <c r="F142" s="15"/>
      <c r="G142" s="15"/>
      <c r="H142" s="16"/>
      <c r="I142" s="16"/>
      <c r="J142" s="16"/>
      <c r="K142" s="16"/>
      <c r="L142" s="414"/>
      <c r="M142" s="115" t="str">
        <f t="shared" si="1"/>
        <v xml:space="preserve">   </v>
      </c>
    </row>
    <row r="143" spans="1:13" x14ac:dyDescent="0.2">
      <c r="A143" s="418"/>
      <c r="B143" s="235" t="str">
        <f>Capacidades!M1640</f>
        <v xml:space="preserve">   </v>
      </c>
      <c r="C143" s="236"/>
      <c r="D143" s="15"/>
      <c r="E143" s="15"/>
      <c r="F143" s="15"/>
      <c r="G143" s="15"/>
      <c r="H143" s="16"/>
      <c r="I143" s="16"/>
      <c r="J143" s="16"/>
      <c r="K143" s="16"/>
      <c r="L143" s="414"/>
      <c r="M143" s="115" t="str">
        <f t="shared" si="1"/>
        <v xml:space="preserve">   </v>
      </c>
    </row>
    <row r="144" spans="1:13" x14ac:dyDescent="0.2">
      <c r="A144" s="418"/>
      <c r="B144" s="235" t="str">
        <f>Capacidades!M1641</f>
        <v xml:space="preserve">   </v>
      </c>
      <c r="C144" s="236"/>
      <c r="D144" s="15"/>
      <c r="E144" s="15"/>
      <c r="F144" s="15"/>
      <c r="G144" s="15"/>
      <c r="H144" s="16"/>
      <c r="I144" s="16"/>
      <c r="J144" s="16"/>
      <c r="K144" s="16"/>
      <c r="L144" s="414"/>
      <c r="M144" s="115" t="str">
        <f t="shared" si="1"/>
        <v xml:space="preserve">   </v>
      </c>
    </row>
    <row r="145" spans="1:13" x14ac:dyDescent="0.2">
      <c r="A145" s="418"/>
      <c r="B145" s="235" t="str">
        <f>Capacidades!M1642</f>
        <v xml:space="preserve">   </v>
      </c>
      <c r="C145" s="236"/>
      <c r="D145" s="15"/>
      <c r="E145" s="15"/>
      <c r="F145" s="15"/>
      <c r="G145" s="15"/>
      <c r="H145" s="16"/>
      <c r="I145" s="16"/>
      <c r="J145" s="16"/>
      <c r="K145" s="16"/>
      <c r="L145" s="414"/>
      <c r="M145" s="115" t="str">
        <f t="shared" si="1"/>
        <v xml:space="preserve">   </v>
      </c>
    </row>
    <row r="146" spans="1:13" x14ac:dyDescent="0.2">
      <c r="A146" s="418"/>
      <c r="B146" s="235" t="str">
        <f>Capacidades!M1643</f>
        <v xml:space="preserve">   </v>
      </c>
      <c r="C146" s="236"/>
      <c r="D146" s="15"/>
      <c r="E146" s="15"/>
      <c r="F146" s="15"/>
      <c r="G146" s="15"/>
      <c r="H146" s="16"/>
      <c r="I146" s="16"/>
      <c r="J146" s="16"/>
      <c r="K146" s="16"/>
      <c r="L146" s="414"/>
      <c r="M146" s="115" t="str">
        <f t="shared" si="1"/>
        <v xml:space="preserve">   </v>
      </c>
    </row>
    <row r="147" spans="1:13" x14ac:dyDescent="0.2">
      <c r="A147" s="419"/>
      <c r="B147" s="235" t="str">
        <f>Capacidades!M1644</f>
        <v xml:space="preserve">   </v>
      </c>
      <c r="C147" s="236"/>
      <c r="D147" s="17"/>
      <c r="E147" s="17"/>
      <c r="F147" s="17"/>
      <c r="G147" s="17"/>
      <c r="H147" s="18"/>
      <c r="I147" s="18"/>
      <c r="J147" s="18"/>
      <c r="K147" s="18"/>
      <c r="L147" s="415"/>
      <c r="M147" s="115" t="str">
        <f t="shared" ref="M147:M210" si="2">B147</f>
        <v xml:space="preserve">   </v>
      </c>
    </row>
    <row r="148" spans="1:13" x14ac:dyDescent="0.2">
      <c r="A148" s="417" t="str">
        <f>Capacidades!L1645</f>
        <v xml:space="preserve">       </v>
      </c>
      <c r="B148" s="235" t="str">
        <f>Capacidades!M1645</f>
        <v xml:space="preserve">   </v>
      </c>
      <c r="C148" s="236"/>
      <c r="D148" s="13">
        <f>Organización_Modular!F178</f>
        <v>0</v>
      </c>
      <c r="E148" s="13">
        <f>Organización_Modular!G178</f>
        <v>0</v>
      </c>
      <c r="F148" s="13">
        <f>Organización_Modular!H178</f>
        <v>0</v>
      </c>
      <c r="G148" s="13">
        <f>Organización_Modular!I178</f>
        <v>0</v>
      </c>
      <c r="H148" s="14">
        <f>SUM(F148:G148)</f>
        <v>0</v>
      </c>
      <c r="I148" s="14">
        <f>F148*16</f>
        <v>0</v>
      </c>
      <c r="J148" s="14">
        <f>G148*32</f>
        <v>0</v>
      </c>
      <c r="K148" s="14">
        <f>SUM(I148:J148)</f>
        <v>0</v>
      </c>
      <c r="L148" s="413"/>
      <c r="M148" s="115" t="str">
        <f t="shared" si="2"/>
        <v xml:space="preserve">   </v>
      </c>
    </row>
    <row r="149" spans="1:13" x14ac:dyDescent="0.2">
      <c r="A149" s="418"/>
      <c r="B149" s="235" t="str">
        <f>Capacidades!M1646</f>
        <v xml:space="preserve">   </v>
      </c>
      <c r="C149" s="236"/>
      <c r="D149" s="15"/>
      <c r="E149" s="15"/>
      <c r="F149" s="15"/>
      <c r="G149" s="15"/>
      <c r="H149" s="16"/>
      <c r="I149" s="16"/>
      <c r="J149" s="16"/>
      <c r="K149" s="16"/>
      <c r="L149" s="414"/>
      <c r="M149" s="115" t="str">
        <f t="shared" si="2"/>
        <v xml:space="preserve">   </v>
      </c>
    </row>
    <row r="150" spans="1:13" x14ac:dyDescent="0.2">
      <c r="A150" s="418"/>
      <c r="B150" s="235" t="str">
        <f>Capacidades!M1647</f>
        <v xml:space="preserve">   </v>
      </c>
      <c r="C150" s="236"/>
      <c r="D150" s="15"/>
      <c r="E150" s="15"/>
      <c r="F150" s="15"/>
      <c r="G150" s="15"/>
      <c r="H150" s="16"/>
      <c r="I150" s="16"/>
      <c r="J150" s="16"/>
      <c r="K150" s="16"/>
      <c r="L150" s="414"/>
      <c r="M150" s="115" t="str">
        <f t="shared" si="2"/>
        <v xml:space="preserve">   </v>
      </c>
    </row>
    <row r="151" spans="1:13" x14ac:dyDescent="0.2">
      <c r="A151" s="418"/>
      <c r="B151" s="235" t="str">
        <f>Capacidades!M1648</f>
        <v xml:space="preserve">   </v>
      </c>
      <c r="C151" s="236"/>
      <c r="D151" s="15"/>
      <c r="E151" s="15"/>
      <c r="F151" s="15"/>
      <c r="G151" s="15"/>
      <c r="H151" s="16"/>
      <c r="I151" s="16"/>
      <c r="J151" s="16"/>
      <c r="K151" s="16"/>
      <c r="L151" s="414"/>
      <c r="M151" s="115" t="str">
        <f t="shared" si="2"/>
        <v xml:space="preserve">   </v>
      </c>
    </row>
    <row r="152" spans="1:13" x14ac:dyDescent="0.2">
      <c r="A152" s="418"/>
      <c r="B152" s="235" t="str">
        <f>Capacidades!M1649</f>
        <v xml:space="preserve">   </v>
      </c>
      <c r="C152" s="236"/>
      <c r="D152" s="15"/>
      <c r="E152" s="15"/>
      <c r="F152" s="15"/>
      <c r="G152" s="15"/>
      <c r="H152" s="16"/>
      <c r="I152" s="16"/>
      <c r="J152" s="16"/>
      <c r="K152" s="16"/>
      <c r="L152" s="414"/>
      <c r="M152" s="115" t="str">
        <f t="shared" si="2"/>
        <v xml:space="preserve">   </v>
      </c>
    </row>
    <row r="153" spans="1:13" x14ac:dyDescent="0.2">
      <c r="A153" s="418"/>
      <c r="B153" s="235" t="str">
        <f>Capacidades!M1650</f>
        <v xml:space="preserve">   </v>
      </c>
      <c r="C153" s="236"/>
      <c r="D153" s="15"/>
      <c r="E153" s="15"/>
      <c r="F153" s="15"/>
      <c r="G153" s="15"/>
      <c r="H153" s="16"/>
      <c r="I153" s="16"/>
      <c r="J153" s="16"/>
      <c r="K153" s="16"/>
      <c r="L153" s="414"/>
      <c r="M153" s="115" t="str">
        <f t="shared" si="2"/>
        <v xml:space="preserve">   </v>
      </c>
    </row>
    <row r="154" spans="1:13" x14ac:dyDescent="0.2">
      <c r="A154" s="418"/>
      <c r="B154" s="235" t="str">
        <f>Capacidades!M1651</f>
        <v xml:space="preserve">   </v>
      </c>
      <c r="C154" s="236"/>
      <c r="D154" s="15"/>
      <c r="E154" s="15"/>
      <c r="F154" s="15"/>
      <c r="G154" s="15"/>
      <c r="H154" s="16"/>
      <c r="I154" s="16"/>
      <c r="J154" s="16"/>
      <c r="K154" s="16"/>
      <c r="L154" s="414"/>
      <c r="M154" s="115" t="str">
        <f t="shared" si="2"/>
        <v xml:space="preserve">   </v>
      </c>
    </row>
    <row r="155" spans="1:13" x14ac:dyDescent="0.2">
      <c r="A155" s="418"/>
      <c r="B155" s="235" t="str">
        <f>Capacidades!M1652</f>
        <v xml:space="preserve">   </v>
      </c>
      <c r="C155" s="236"/>
      <c r="D155" s="15"/>
      <c r="E155" s="15"/>
      <c r="F155" s="15"/>
      <c r="G155" s="15"/>
      <c r="H155" s="16"/>
      <c r="I155" s="16"/>
      <c r="J155" s="16"/>
      <c r="K155" s="16"/>
      <c r="L155" s="414"/>
      <c r="M155" s="115" t="str">
        <f t="shared" si="2"/>
        <v xml:space="preserve">   </v>
      </c>
    </row>
    <row r="156" spans="1:13" x14ac:dyDescent="0.2">
      <c r="A156" s="418"/>
      <c r="B156" s="235" t="str">
        <f>Capacidades!M1653</f>
        <v xml:space="preserve">   </v>
      </c>
      <c r="C156" s="236"/>
      <c r="D156" s="15"/>
      <c r="E156" s="15"/>
      <c r="F156" s="15"/>
      <c r="G156" s="15"/>
      <c r="H156" s="16"/>
      <c r="I156" s="16"/>
      <c r="J156" s="16"/>
      <c r="K156" s="16"/>
      <c r="L156" s="414"/>
      <c r="M156" s="115" t="str">
        <f t="shared" si="2"/>
        <v xml:space="preserve">   </v>
      </c>
    </row>
    <row r="157" spans="1:13" x14ac:dyDescent="0.2">
      <c r="A157" s="419"/>
      <c r="B157" s="235" t="str">
        <f>Capacidades!M1654</f>
        <v xml:space="preserve">   </v>
      </c>
      <c r="C157" s="236"/>
      <c r="D157" s="17"/>
      <c r="E157" s="17"/>
      <c r="F157" s="17"/>
      <c r="G157" s="17"/>
      <c r="H157" s="18"/>
      <c r="I157" s="18"/>
      <c r="J157" s="18"/>
      <c r="K157" s="18"/>
      <c r="L157" s="415"/>
      <c r="M157" s="115" t="str">
        <f t="shared" si="2"/>
        <v xml:space="preserve">   </v>
      </c>
    </row>
    <row r="158" spans="1:13" x14ac:dyDescent="0.2">
      <c r="A158" s="417" t="str">
        <f>Capacidades!L1655</f>
        <v xml:space="preserve">       </v>
      </c>
      <c r="B158" s="235" t="str">
        <f>Capacidades!M1655</f>
        <v xml:space="preserve">   </v>
      </c>
      <c r="C158" s="236"/>
      <c r="D158" s="13">
        <f>Organización_Modular!F179</f>
        <v>0</v>
      </c>
      <c r="E158" s="13">
        <f>Organización_Modular!G179</f>
        <v>0</v>
      </c>
      <c r="F158" s="13">
        <f>Organización_Modular!H179</f>
        <v>0</v>
      </c>
      <c r="G158" s="13">
        <f>Organización_Modular!I179</f>
        <v>0</v>
      </c>
      <c r="H158" s="14">
        <f>SUM(F158:G158)</f>
        <v>0</v>
      </c>
      <c r="I158" s="14">
        <f>F158*16</f>
        <v>0</v>
      </c>
      <c r="J158" s="14">
        <f>G158*32</f>
        <v>0</v>
      </c>
      <c r="K158" s="14">
        <f>SUM(I158:J158)</f>
        <v>0</v>
      </c>
      <c r="L158" s="413"/>
      <c r="M158" s="115" t="str">
        <f t="shared" si="2"/>
        <v xml:space="preserve">   </v>
      </c>
    </row>
    <row r="159" spans="1:13" x14ac:dyDescent="0.2">
      <c r="A159" s="418"/>
      <c r="B159" s="235" t="str">
        <f>Capacidades!M1656</f>
        <v xml:space="preserve">   </v>
      </c>
      <c r="C159" s="236"/>
      <c r="D159" s="15"/>
      <c r="E159" s="15"/>
      <c r="F159" s="15"/>
      <c r="G159" s="15"/>
      <c r="H159" s="16"/>
      <c r="I159" s="16"/>
      <c r="J159" s="16"/>
      <c r="K159" s="16"/>
      <c r="L159" s="414"/>
      <c r="M159" s="115" t="str">
        <f t="shared" si="2"/>
        <v xml:space="preserve">   </v>
      </c>
    </row>
    <row r="160" spans="1:13" x14ac:dyDescent="0.2">
      <c r="A160" s="418"/>
      <c r="B160" s="235" t="str">
        <f>Capacidades!M1657</f>
        <v xml:space="preserve">   </v>
      </c>
      <c r="C160" s="236"/>
      <c r="D160" s="15"/>
      <c r="E160" s="15"/>
      <c r="F160" s="15"/>
      <c r="G160" s="15"/>
      <c r="H160" s="16"/>
      <c r="I160" s="16"/>
      <c r="J160" s="16"/>
      <c r="K160" s="16"/>
      <c r="L160" s="414"/>
      <c r="M160" s="115" t="str">
        <f t="shared" si="2"/>
        <v xml:space="preserve">   </v>
      </c>
    </row>
    <row r="161" spans="1:13" x14ac:dyDescent="0.2">
      <c r="A161" s="418"/>
      <c r="B161" s="235" t="str">
        <f>Capacidades!M1658</f>
        <v xml:space="preserve">   </v>
      </c>
      <c r="C161" s="236"/>
      <c r="D161" s="15"/>
      <c r="E161" s="15"/>
      <c r="F161" s="15"/>
      <c r="G161" s="15"/>
      <c r="H161" s="16"/>
      <c r="I161" s="16"/>
      <c r="J161" s="16"/>
      <c r="K161" s="16"/>
      <c r="L161" s="414"/>
      <c r="M161" s="115" t="str">
        <f t="shared" si="2"/>
        <v xml:space="preserve">   </v>
      </c>
    </row>
    <row r="162" spans="1:13" x14ac:dyDescent="0.2">
      <c r="A162" s="418"/>
      <c r="B162" s="235" t="str">
        <f>Capacidades!M1659</f>
        <v xml:space="preserve">   </v>
      </c>
      <c r="C162" s="236"/>
      <c r="D162" s="15"/>
      <c r="E162" s="15"/>
      <c r="F162" s="15"/>
      <c r="G162" s="15"/>
      <c r="H162" s="16"/>
      <c r="I162" s="16"/>
      <c r="J162" s="16"/>
      <c r="K162" s="16"/>
      <c r="L162" s="414"/>
      <c r="M162" s="115" t="str">
        <f t="shared" si="2"/>
        <v xml:space="preserve">   </v>
      </c>
    </row>
    <row r="163" spans="1:13" x14ac:dyDescent="0.2">
      <c r="A163" s="418"/>
      <c r="B163" s="235" t="str">
        <f>Capacidades!M1660</f>
        <v xml:space="preserve">   </v>
      </c>
      <c r="C163" s="236"/>
      <c r="D163" s="15"/>
      <c r="E163" s="15"/>
      <c r="F163" s="15"/>
      <c r="G163" s="15"/>
      <c r="H163" s="16"/>
      <c r="I163" s="16"/>
      <c r="J163" s="16"/>
      <c r="K163" s="16"/>
      <c r="L163" s="414"/>
      <c r="M163" s="115" t="str">
        <f t="shared" si="2"/>
        <v xml:space="preserve">   </v>
      </c>
    </row>
    <row r="164" spans="1:13" x14ac:dyDescent="0.2">
      <c r="A164" s="418"/>
      <c r="B164" s="235" t="str">
        <f>Capacidades!M1661</f>
        <v xml:space="preserve">   </v>
      </c>
      <c r="C164" s="236"/>
      <c r="D164" s="15"/>
      <c r="E164" s="15"/>
      <c r="F164" s="15"/>
      <c r="G164" s="15"/>
      <c r="H164" s="16"/>
      <c r="I164" s="16"/>
      <c r="J164" s="16"/>
      <c r="K164" s="16"/>
      <c r="L164" s="414"/>
      <c r="M164" s="115" t="str">
        <f t="shared" si="2"/>
        <v xml:space="preserve">   </v>
      </c>
    </row>
    <row r="165" spans="1:13" x14ac:dyDescent="0.2">
      <c r="A165" s="418"/>
      <c r="B165" s="235" t="str">
        <f>Capacidades!M1662</f>
        <v xml:space="preserve">   </v>
      </c>
      <c r="C165" s="236"/>
      <c r="D165" s="15"/>
      <c r="E165" s="15"/>
      <c r="F165" s="15"/>
      <c r="G165" s="15"/>
      <c r="H165" s="16"/>
      <c r="I165" s="16"/>
      <c r="J165" s="16"/>
      <c r="K165" s="16"/>
      <c r="L165" s="414"/>
      <c r="M165" s="115" t="str">
        <f t="shared" si="2"/>
        <v xml:space="preserve">   </v>
      </c>
    </row>
    <row r="166" spans="1:13" x14ac:dyDescent="0.2">
      <c r="A166" s="418"/>
      <c r="B166" s="235" t="str">
        <f>Capacidades!M1663</f>
        <v xml:space="preserve">   </v>
      </c>
      <c r="C166" s="236"/>
      <c r="D166" s="15"/>
      <c r="E166" s="15"/>
      <c r="F166" s="15"/>
      <c r="G166" s="15"/>
      <c r="H166" s="16"/>
      <c r="I166" s="16"/>
      <c r="J166" s="16"/>
      <c r="K166" s="16"/>
      <c r="L166" s="414"/>
      <c r="M166" s="115" t="str">
        <f t="shared" si="2"/>
        <v xml:space="preserve">   </v>
      </c>
    </row>
    <row r="167" spans="1:13" x14ac:dyDescent="0.2">
      <c r="A167" s="419"/>
      <c r="B167" s="235" t="str">
        <f>Capacidades!M1664</f>
        <v xml:space="preserve">   </v>
      </c>
      <c r="C167" s="236"/>
      <c r="D167" s="17"/>
      <c r="E167" s="17"/>
      <c r="F167" s="17"/>
      <c r="G167" s="17"/>
      <c r="H167" s="18"/>
      <c r="I167" s="18"/>
      <c r="J167" s="18"/>
      <c r="K167" s="18"/>
      <c r="L167" s="415"/>
      <c r="M167" s="115" t="str">
        <f t="shared" si="2"/>
        <v xml:space="preserve">   </v>
      </c>
    </row>
    <row r="168" spans="1:13" x14ac:dyDescent="0.2">
      <c r="A168" s="417" t="str">
        <f>Capacidades!L1665</f>
        <v xml:space="preserve">       </v>
      </c>
      <c r="B168" s="235" t="str">
        <f>Capacidades!M1665</f>
        <v xml:space="preserve">   </v>
      </c>
      <c r="C168" s="236"/>
      <c r="D168" s="13">
        <f>Organización_Modular!F180</f>
        <v>0</v>
      </c>
      <c r="E168" s="13">
        <f>Organización_Modular!G180</f>
        <v>0</v>
      </c>
      <c r="F168" s="13">
        <f>Organización_Modular!H180</f>
        <v>0</v>
      </c>
      <c r="G168" s="13">
        <f>Organización_Modular!I180</f>
        <v>0</v>
      </c>
      <c r="H168" s="14">
        <f>SUM(F168:G168)</f>
        <v>0</v>
      </c>
      <c r="I168" s="14">
        <f>F168*16</f>
        <v>0</v>
      </c>
      <c r="J168" s="14">
        <f>G168*32</f>
        <v>0</v>
      </c>
      <c r="K168" s="14">
        <f>SUM(I168:J168)</f>
        <v>0</v>
      </c>
      <c r="L168" s="413"/>
      <c r="M168" s="115" t="str">
        <f t="shared" si="2"/>
        <v xml:space="preserve">   </v>
      </c>
    </row>
    <row r="169" spans="1:13" x14ac:dyDescent="0.2">
      <c r="A169" s="418"/>
      <c r="B169" s="235" t="str">
        <f>Capacidades!M1666</f>
        <v xml:space="preserve">   </v>
      </c>
      <c r="C169" s="236"/>
      <c r="D169" s="15"/>
      <c r="E169" s="15"/>
      <c r="F169" s="15"/>
      <c r="G169" s="15"/>
      <c r="H169" s="16"/>
      <c r="I169" s="16"/>
      <c r="J169" s="16"/>
      <c r="K169" s="16"/>
      <c r="L169" s="414"/>
      <c r="M169" s="115" t="str">
        <f t="shared" si="2"/>
        <v xml:space="preserve">   </v>
      </c>
    </row>
    <row r="170" spans="1:13" x14ac:dyDescent="0.2">
      <c r="A170" s="418"/>
      <c r="B170" s="235" t="str">
        <f>Capacidades!M1667</f>
        <v xml:space="preserve">   </v>
      </c>
      <c r="C170" s="236"/>
      <c r="D170" s="15"/>
      <c r="E170" s="15"/>
      <c r="F170" s="15"/>
      <c r="G170" s="15"/>
      <c r="H170" s="16"/>
      <c r="I170" s="16"/>
      <c r="J170" s="16"/>
      <c r="K170" s="16"/>
      <c r="L170" s="414"/>
      <c r="M170" s="115" t="str">
        <f t="shared" si="2"/>
        <v xml:space="preserve">   </v>
      </c>
    </row>
    <row r="171" spans="1:13" x14ac:dyDescent="0.2">
      <c r="A171" s="418"/>
      <c r="B171" s="235" t="str">
        <f>Capacidades!M1668</f>
        <v xml:space="preserve">   </v>
      </c>
      <c r="C171" s="236"/>
      <c r="D171" s="15"/>
      <c r="E171" s="15"/>
      <c r="F171" s="15"/>
      <c r="G171" s="15"/>
      <c r="H171" s="16"/>
      <c r="I171" s="16"/>
      <c r="J171" s="16"/>
      <c r="K171" s="16"/>
      <c r="L171" s="414"/>
      <c r="M171" s="115" t="str">
        <f t="shared" si="2"/>
        <v xml:space="preserve">   </v>
      </c>
    </row>
    <row r="172" spans="1:13" x14ac:dyDescent="0.2">
      <c r="A172" s="418"/>
      <c r="B172" s="235" t="str">
        <f>Capacidades!M1669</f>
        <v xml:space="preserve">   </v>
      </c>
      <c r="C172" s="236"/>
      <c r="D172" s="15"/>
      <c r="E172" s="15"/>
      <c r="F172" s="15"/>
      <c r="G172" s="15"/>
      <c r="H172" s="16"/>
      <c r="I172" s="16"/>
      <c r="J172" s="16"/>
      <c r="K172" s="16"/>
      <c r="L172" s="414"/>
      <c r="M172" s="115" t="str">
        <f t="shared" si="2"/>
        <v xml:space="preserve">   </v>
      </c>
    </row>
    <row r="173" spans="1:13" x14ac:dyDescent="0.2">
      <c r="A173" s="418"/>
      <c r="B173" s="235" t="str">
        <f>Capacidades!M1670</f>
        <v xml:space="preserve">   </v>
      </c>
      <c r="C173" s="236"/>
      <c r="D173" s="15"/>
      <c r="E173" s="15"/>
      <c r="F173" s="15"/>
      <c r="G173" s="15"/>
      <c r="H173" s="16"/>
      <c r="I173" s="16"/>
      <c r="J173" s="16"/>
      <c r="K173" s="16"/>
      <c r="L173" s="414"/>
      <c r="M173" s="115" t="str">
        <f t="shared" si="2"/>
        <v xml:space="preserve">   </v>
      </c>
    </row>
    <row r="174" spans="1:13" x14ac:dyDescent="0.2">
      <c r="A174" s="418"/>
      <c r="B174" s="235" t="str">
        <f>Capacidades!M1671</f>
        <v xml:space="preserve">   </v>
      </c>
      <c r="C174" s="236"/>
      <c r="D174" s="15"/>
      <c r="E174" s="15"/>
      <c r="F174" s="15"/>
      <c r="G174" s="15"/>
      <c r="H174" s="16"/>
      <c r="I174" s="16"/>
      <c r="J174" s="16"/>
      <c r="K174" s="16"/>
      <c r="L174" s="414"/>
      <c r="M174" s="115" t="str">
        <f t="shared" si="2"/>
        <v xml:space="preserve">   </v>
      </c>
    </row>
    <row r="175" spans="1:13" x14ac:dyDescent="0.2">
      <c r="A175" s="418"/>
      <c r="B175" s="235" t="str">
        <f>Capacidades!M1672</f>
        <v xml:space="preserve">   </v>
      </c>
      <c r="C175" s="236"/>
      <c r="D175" s="15"/>
      <c r="E175" s="15"/>
      <c r="F175" s="15"/>
      <c r="G175" s="15"/>
      <c r="H175" s="16"/>
      <c r="I175" s="16"/>
      <c r="J175" s="16"/>
      <c r="K175" s="16"/>
      <c r="L175" s="414"/>
      <c r="M175" s="115" t="str">
        <f t="shared" si="2"/>
        <v xml:space="preserve">   </v>
      </c>
    </row>
    <row r="176" spans="1:13" x14ac:dyDescent="0.2">
      <c r="A176" s="418"/>
      <c r="B176" s="235" t="str">
        <f>Capacidades!M1673</f>
        <v xml:space="preserve">   </v>
      </c>
      <c r="C176" s="236"/>
      <c r="D176" s="15"/>
      <c r="E176" s="15"/>
      <c r="F176" s="15"/>
      <c r="G176" s="15"/>
      <c r="H176" s="16"/>
      <c r="I176" s="16"/>
      <c r="J176" s="16"/>
      <c r="K176" s="16"/>
      <c r="L176" s="414"/>
      <c r="M176" s="115" t="str">
        <f t="shared" si="2"/>
        <v xml:space="preserve">   </v>
      </c>
    </row>
    <row r="177" spans="1:13" x14ac:dyDescent="0.2">
      <c r="A177" s="419"/>
      <c r="B177" s="235" t="str">
        <f>Capacidades!M1674</f>
        <v xml:space="preserve">   </v>
      </c>
      <c r="C177" s="236"/>
      <c r="D177" s="17"/>
      <c r="E177" s="17"/>
      <c r="F177" s="17"/>
      <c r="G177" s="17"/>
      <c r="H177" s="18"/>
      <c r="I177" s="18"/>
      <c r="J177" s="18"/>
      <c r="K177" s="18"/>
      <c r="L177" s="415"/>
      <c r="M177" s="115" t="str">
        <f t="shared" si="2"/>
        <v xml:space="preserve">   </v>
      </c>
    </row>
    <row r="178" spans="1:13" x14ac:dyDescent="0.2">
      <c r="A178" s="417" t="str">
        <f>Capacidades!L1675</f>
        <v xml:space="preserve">       </v>
      </c>
      <c r="B178" s="235" t="str">
        <f>Capacidades!M1675</f>
        <v xml:space="preserve">   </v>
      </c>
      <c r="C178" s="236"/>
      <c r="D178" s="13">
        <f>Organización_Modular!F181</f>
        <v>0</v>
      </c>
      <c r="E178" s="13">
        <f>Organización_Modular!G181</f>
        <v>0</v>
      </c>
      <c r="F178" s="13">
        <f>Organización_Modular!H181</f>
        <v>0</v>
      </c>
      <c r="G178" s="13">
        <f>Organización_Modular!I181</f>
        <v>0</v>
      </c>
      <c r="H178" s="14">
        <f>SUM(F178:G178)</f>
        <v>0</v>
      </c>
      <c r="I178" s="14">
        <f>F178*16</f>
        <v>0</v>
      </c>
      <c r="J178" s="14">
        <f>G178*32</f>
        <v>0</v>
      </c>
      <c r="K178" s="14">
        <f>SUM(I178:J178)</f>
        <v>0</v>
      </c>
      <c r="L178" s="413"/>
      <c r="M178" s="115" t="str">
        <f t="shared" si="2"/>
        <v xml:space="preserve">   </v>
      </c>
    </row>
    <row r="179" spans="1:13" x14ac:dyDescent="0.2">
      <c r="A179" s="418"/>
      <c r="B179" s="235" t="str">
        <f>Capacidades!M1676</f>
        <v xml:space="preserve">   </v>
      </c>
      <c r="C179" s="236"/>
      <c r="D179" s="15"/>
      <c r="E179" s="15"/>
      <c r="F179" s="15"/>
      <c r="G179" s="15"/>
      <c r="H179" s="16"/>
      <c r="I179" s="16"/>
      <c r="J179" s="16"/>
      <c r="K179" s="16"/>
      <c r="L179" s="414"/>
      <c r="M179" s="115" t="str">
        <f t="shared" si="2"/>
        <v xml:space="preserve">   </v>
      </c>
    </row>
    <row r="180" spans="1:13" x14ac:dyDescent="0.2">
      <c r="A180" s="418"/>
      <c r="B180" s="235" t="str">
        <f>Capacidades!M1677</f>
        <v xml:space="preserve">   </v>
      </c>
      <c r="C180" s="236"/>
      <c r="D180" s="15"/>
      <c r="E180" s="15"/>
      <c r="F180" s="15"/>
      <c r="G180" s="15"/>
      <c r="H180" s="16"/>
      <c r="I180" s="16"/>
      <c r="J180" s="16"/>
      <c r="K180" s="16"/>
      <c r="L180" s="414"/>
      <c r="M180" s="115" t="str">
        <f t="shared" si="2"/>
        <v xml:space="preserve">   </v>
      </c>
    </row>
    <row r="181" spans="1:13" x14ac:dyDescent="0.2">
      <c r="A181" s="418"/>
      <c r="B181" s="235" t="str">
        <f>Capacidades!M1678</f>
        <v xml:space="preserve">   </v>
      </c>
      <c r="C181" s="236"/>
      <c r="D181" s="15"/>
      <c r="E181" s="15"/>
      <c r="F181" s="15"/>
      <c r="G181" s="15"/>
      <c r="H181" s="16"/>
      <c r="I181" s="16"/>
      <c r="J181" s="16"/>
      <c r="K181" s="16"/>
      <c r="L181" s="414"/>
      <c r="M181" s="115" t="str">
        <f t="shared" si="2"/>
        <v xml:space="preserve">   </v>
      </c>
    </row>
    <row r="182" spans="1:13" x14ac:dyDescent="0.2">
      <c r="A182" s="418"/>
      <c r="B182" s="235" t="str">
        <f>Capacidades!M1679</f>
        <v xml:space="preserve">   </v>
      </c>
      <c r="C182" s="236"/>
      <c r="D182" s="15"/>
      <c r="E182" s="15"/>
      <c r="F182" s="15"/>
      <c r="G182" s="15"/>
      <c r="H182" s="16"/>
      <c r="I182" s="16"/>
      <c r="J182" s="16"/>
      <c r="K182" s="16"/>
      <c r="L182" s="414"/>
      <c r="M182" s="115" t="str">
        <f t="shared" si="2"/>
        <v xml:space="preserve">   </v>
      </c>
    </row>
    <row r="183" spans="1:13" x14ac:dyDescent="0.2">
      <c r="A183" s="418"/>
      <c r="B183" s="235" t="str">
        <f>Capacidades!M1680</f>
        <v xml:space="preserve">   </v>
      </c>
      <c r="C183" s="236"/>
      <c r="D183" s="15"/>
      <c r="E183" s="15"/>
      <c r="F183" s="15"/>
      <c r="G183" s="15"/>
      <c r="H183" s="16"/>
      <c r="I183" s="16"/>
      <c r="J183" s="16"/>
      <c r="K183" s="16"/>
      <c r="L183" s="414"/>
      <c r="M183" s="115" t="str">
        <f t="shared" si="2"/>
        <v xml:space="preserve">   </v>
      </c>
    </row>
    <row r="184" spans="1:13" x14ac:dyDescent="0.2">
      <c r="A184" s="418"/>
      <c r="B184" s="235" t="str">
        <f>Capacidades!M1681</f>
        <v xml:space="preserve">   </v>
      </c>
      <c r="C184" s="236"/>
      <c r="D184" s="15"/>
      <c r="E184" s="15"/>
      <c r="F184" s="15"/>
      <c r="G184" s="15"/>
      <c r="H184" s="16"/>
      <c r="I184" s="16"/>
      <c r="J184" s="16"/>
      <c r="K184" s="16"/>
      <c r="L184" s="414"/>
      <c r="M184" s="115" t="str">
        <f t="shared" si="2"/>
        <v xml:space="preserve">   </v>
      </c>
    </row>
    <row r="185" spans="1:13" x14ac:dyDescent="0.2">
      <c r="A185" s="418"/>
      <c r="B185" s="235" t="str">
        <f>Capacidades!M1682</f>
        <v xml:space="preserve">   </v>
      </c>
      <c r="C185" s="236"/>
      <c r="D185" s="15"/>
      <c r="E185" s="15"/>
      <c r="F185" s="15"/>
      <c r="G185" s="15"/>
      <c r="H185" s="16"/>
      <c r="I185" s="16"/>
      <c r="J185" s="16"/>
      <c r="K185" s="16"/>
      <c r="L185" s="414"/>
      <c r="M185" s="115" t="str">
        <f t="shared" si="2"/>
        <v xml:space="preserve">   </v>
      </c>
    </row>
    <row r="186" spans="1:13" x14ac:dyDescent="0.2">
      <c r="A186" s="418"/>
      <c r="B186" s="235" t="str">
        <f>Capacidades!M1683</f>
        <v xml:space="preserve">   </v>
      </c>
      <c r="C186" s="236"/>
      <c r="D186" s="15"/>
      <c r="E186" s="15"/>
      <c r="F186" s="15"/>
      <c r="G186" s="15"/>
      <c r="H186" s="16"/>
      <c r="I186" s="16"/>
      <c r="J186" s="16"/>
      <c r="K186" s="16"/>
      <c r="L186" s="414"/>
      <c r="M186" s="115" t="str">
        <f t="shared" si="2"/>
        <v xml:space="preserve">   </v>
      </c>
    </row>
    <row r="187" spans="1:13" x14ac:dyDescent="0.2">
      <c r="A187" s="419"/>
      <c r="B187" s="235" t="str">
        <f>Capacidades!M1684</f>
        <v xml:space="preserve">   </v>
      </c>
      <c r="C187" s="236"/>
      <c r="D187" s="17"/>
      <c r="E187" s="17"/>
      <c r="F187" s="17"/>
      <c r="G187" s="17"/>
      <c r="H187" s="18"/>
      <c r="I187" s="18"/>
      <c r="J187" s="18"/>
      <c r="K187" s="18"/>
      <c r="L187" s="415"/>
      <c r="M187" s="115" t="str">
        <f t="shared" si="2"/>
        <v xml:space="preserve">   </v>
      </c>
    </row>
    <row r="188" spans="1:13" x14ac:dyDescent="0.2">
      <c r="A188" s="417" t="str">
        <f>Capacidades!L1685</f>
        <v xml:space="preserve">       </v>
      </c>
      <c r="B188" s="235" t="str">
        <f>Capacidades!M1685</f>
        <v xml:space="preserve">   </v>
      </c>
      <c r="C188" s="236"/>
      <c r="D188" s="13">
        <f>Organización_Modular!F182</f>
        <v>0</v>
      </c>
      <c r="E188" s="13">
        <f>Organización_Modular!G182</f>
        <v>0</v>
      </c>
      <c r="F188" s="13">
        <f>Organización_Modular!H182</f>
        <v>0</v>
      </c>
      <c r="G188" s="13">
        <f>Organización_Modular!I182</f>
        <v>0</v>
      </c>
      <c r="H188" s="14">
        <f>SUM(F188:G188)</f>
        <v>0</v>
      </c>
      <c r="I188" s="14">
        <f>F188*16</f>
        <v>0</v>
      </c>
      <c r="J188" s="14">
        <f>G188*32</f>
        <v>0</v>
      </c>
      <c r="K188" s="14">
        <f>SUM(I188:J188)</f>
        <v>0</v>
      </c>
      <c r="L188" s="413"/>
      <c r="M188" s="115" t="str">
        <f t="shared" si="2"/>
        <v xml:space="preserve">   </v>
      </c>
    </row>
    <row r="189" spans="1:13" x14ac:dyDescent="0.2">
      <c r="A189" s="418"/>
      <c r="B189" s="235" t="str">
        <f>Capacidades!M1686</f>
        <v xml:space="preserve">   </v>
      </c>
      <c r="C189" s="236"/>
      <c r="D189" s="15"/>
      <c r="E189" s="15"/>
      <c r="F189" s="15"/>
      <c r="G189" s="15"/>
      <c r="H189" s="16"/>
      <c r="I189" s="16"/>
      <c r="J189" s="16"/>
      <c r="K189" s="16"/>
      <c r="L189" s="414"/>
      <c r="M189" s="115" t="str">
        <f t="shared" si="2"/>
        <v xml:space="preserve">   </v>
      </c>
    </row>
    <row r="190" spans="1:13" x14ac:dyDescent="0.2">
      <c r="A190" s="418"/>
      <c r="B190" s="235" t="str">
        <f>Capacidades!M1687</f>
        <v xml:space="preserve">   </v>
      </c>
      <c r="C190" s="236"/>
      <c r="D190" s="15"/>
      <c r="E190" s="15"/>
      <c r="F190" s="15"/>
      <c r="G190" s="15"/>
      <c r="H190" s="16"/>
      <c r="I190" s="16"/>
      <c r="J190" s="16"/>
      <c r="K190" s="16"/>
      <c r="L190" s="414"/>
      <c r="M190" s="115" t="str">
        <f t="shared" si="2"/>
        <v xml:space="preserve">   </v>
      </c>
    </row>
    <row r="191" spans="1:13" x14ac:dyDescent="0.2">
      <c r="A191" s="418"/>
      <c r="B191" s="235" t="str">
        <f>Capacidades!M1688</f>
        <v xml:space="preserve">   </v>
      </c>
      <c r="C191" s="236"/>
      <c r="D191" s="15"/>
      <c r="E191" s="15"/>
      <c r="F191" s="15"/>
      <c r="G191" s="15"/>
      <c r="H191" s="16"/>
      <c r="I191" s="16"/>
      <c r="J191" s="16"/>
      <c r="K191" s="16"/>
      <c r="L191" s="414"/>
      <c r="M191" s="115" t="str">
        <f t="shared" si="2"/>
        <v xml:space="preserve">   </v>
      </c>
    </row>
    <row r="192" spans="1:13" x14ac:dyDescent="0.2">
      <c r="A192" s="418"/>
      <c r="B192" s="235" t="str">
        <f>Capacidades!M1689</f>
        <v xml:space="preserve">   </v>
      </c>
      <c r="C192" s="236"/>
      <c r="D192" s="15"/>
      <c r="E192" s="15"/>
      <c r="F192" s="15"/>
      <c r="G192" s="15"/>
      <c r="H192" s="16"/>
      <c r="I192" s="16"/>
      <c r="J192" s="16"/>
      <c r="K192" s="16"/>
      <c r="L192" s="414"/>
      <c r="M192" s="115" t="str">
        <f t="shared" si="2"/>
        <v xml:space="preserve">   </v>
      </c>
    </row>
    <row r="193" spans="1:13" x14ac:dyDescent="0.2">
      <c r="A193" s="418"/>
      <c r="B193" s="235" t="str">
        <f>Capacidades!M1690</f>
        <v xml:space="preserve">   </v>
      </c>
      <c r="C193" s="236"/>
      <c r="D193" s="15"/>
      <c r="E193" s="15"/>
      <c r="F193" s="15"/>
      <c r="G193" s="15"/>
      <c r="H193" s="16"/>
      <c r="I193" s="16"/>
      <c r="J193" s="16"/>
      <c r="K193" s="16"/>
      <c r="L193" s="414"/>
      <c r="M193" s="115" t="str">
        <f t="shared" si="2"/>
        <v xml:space="preserve">   </v>
      </c>
    </row>
    <row r="194" spans="1:13" x14ac:dyDescent="0.2">
      <c r="A194" s="418"/>
      <c r="B194" s="235" t="str">
        <f>Capacidades!M1691</f>
        <v xml:space="preserve">   </v>
      </c>
      <c r="C194" s="236"/>
      <c r="D194" s="15"/>
      <c r="E194" s="15"/>
      <c r="F194" s="15"/>
      <c r="G194" s="15"/>
      <c r="H194" s="16"/>
      <c r="I194" s="16"/>
      <c r="J194" s="16"/>
      <c r="K194" s="16"/>
      <c r="L194" s="414"/>
      <c r="M194" s="115" t="str">
        <f t="shared" si="2"/>
        <v xml:space="preserve">   </v>
      </c>
    </row>
    <row r="195" spans="1:13" x14ac:dyDescent="0.2">
      <c r="A195" s="418"/>
      <c r="B195" s="235" t="str">
        <f>Capacidades!M1692</f>
        <v xml:space="preserve">   </v>
      </c>
      <c r="C195" s="236"/>
      <c r="D195" s="15"/>
      <c r="E195" s="15"/>
      <c r="F195" s="15"/>
      <c r="G195" s="15"/>
      <c r="H195" s="16"/>
      <c r="I195" s="16"/>
      <c r="J195" s="16"/>
      <c r="K195" s="16"/>
      <c r="L195" s="414"/>
      <c r="M195" s="115" t="str">
        <f t="shared" si="2"/>
        <v xml:space="preserve">   </v>
      </c>
    </row>
    <row r="196" spans="1:13" x14ac:dyDescent="0.2">
      <c r="A196" s="418"/>
      <c r="B196" s="235" t="str">
        <f>Capacidades!M1693</f>
        <v xml:space="preserve">   </v>
      </c>
      <c r="C196" s="236"/>
      <c r="D196" s="15"/>
      <c r="E196" s="15"/>
      <c r="F196" s="15"/>
      <c r="G196" s="15"/>
      <c r="H196" s="16"/>
      <c r="I196" s="16"/>
      <c r="J196" s="16"/>
      <c r="K196" s="16"/>
      <c r="L196" s="414"/>
      <c r="M196" s="115" t="str">
        <f t="shared" si="2"/>
        <v xml:space="preserve">   </v>
      </c>
    </row>
    <row r="197" spans="1:13" x14ac:dyDescent="0.2">
      <c r="A197" s="419"/>
      <c r="B197" s="235" t="str">
        <f>Capacidades!M1694</f>
        <v xml:space="preserve">   </v>
      </c>
      <c r="C197" s="236"/>
      <c r="D197" s="17"/>
      <c r="E197" s="17"/>
      <c r="F197" s="17"/>
      <c r="G197" s="17"/>
      <c r="H197" s="18"/>
      <c r="I197" s="18"/>
      <c r="J197" s="18"/>
      <c r="K197" s="18"/>
      <c r="L197" s="415"/>
      <c r="M197" s="115" t="str">
        <f t="shared" si="2"/>
        <v xml:space="preserve">   </v>
      </c>
    </row>
    <row r="198" spans="1:13" x14ac:dyDescent="0.2">
      <c r="A198" s="417" t="str">
        <f>Capacidades!L1695</f>
        <v xml:space="preserve">       </v>
      </c>
      <c r="B198" s="235" t="str">
        <f>Capacidades!M1695</f>
        <v xml:space="preserve">   </v>
      </c>
      <c r="C198" s="236"/>
      <c r="D198" s="13">
        <f>Organización_Modular!F183</f>
        <v>0</v>
      </c>
      <c r="E198" s="13">
        <f>Organización_Modular!G183</f>
        <v>0</v>
      </c>
      <c r="F198" s="13">
        <f>Organización_Modular!H183</f>
        <v>0</v>
      </c>
      <c r="G198" s="13">
        <f>Organización_Modular!I183</f>
        <v>0</v>
      </c>
      <c r="H198" s="14">
        <f>SUM(F198:G198)</f>
        <v>0</v>
      </c>
      <c r="I198" s="14">
        <f>F198*16</f>
        <v>0</v>
      </c>
      <c r="J198" s="14">
        <f>G198*32</f>
        <v>0</v>
      </c>
      <c r="K198" s="14">
        <f>SUM(I198:J198)</f>
        <v>0</v>
      </c>
      <c r="L198" s="413"/>
      <c r="M198" s="115" t="str">
        <f t="shared" si="2"/>
        <v xml:space="preserve">   </v>
      </c>
    </row>
    <row r="199" spans="1:13" x14ac:dyDescent="0.2">
      <c r="A199" s="418"/>
      <c r="B199" s="235" t="str">
        <f>Capacidades!M1696</f>
        <v xml:space="preserve">   </v>
      </c>
      <c r="C199" s="236"/>
      <c r="D199" s="15"/>
      <c r="E199" s="15"/>
      <c r="F199" s="15"/>
      <c r="G199" s="15"/>
      <c r="H199" s="16"/>
      <c r="I199" s="16"/>
      <c r="J199" s="16"/>
      <c r="K199" s="16"/>
      <c r="L199" s="414"/>
      <c r="M199" s="115" t="str">
        <f t="shared" si="2"/>
        <v xml:space="preserve">   </v>
      </c>
    </row>
    <row r="200" spans="1:13" x14ac:dyDescent="0.2">
      <c r="A200" s="418"/>
      <c r="B200" s="235" t="str">
        <f>Capacidades!M1697</f>
        <v xml:space="preserve">   </v>
      </c>
      <c r="C200" s="236"/>
      <c r="D200" s="15"/>
      <c r="E200" s="15"/>
      <c r="F200" s="15"/>
      <c r="G200" s="15"/>
      <c r="H200" s="16"/>
      <c r="I200" s="16"/>
      <c r="J200" s="16"/>
      <c r="K200" s="16"/>
      <c r="L200" s="414"/>
      <c r="M200" s="115" t="str">
        <f t="shared" si="2"/>
        <v xml:space="preserve">   </v>
      </c>
    </row>
    <row r="201" spans="1:13" x14ac:dyDescent="0.2">
      <c r="A201" s="418"/>
      <c r="B201" s="235" t="str">
        <f>Capacidades!M1698</f>
        <v xml:space="preserve">   </v>
      </c>
      <c r="C201" s="236"/>
      <c r="D201" s="15"/>
      <c r="E201" s="15"/>
      <c r="F201" s="15"/>
      <c r="G201" s="15"/>
      <c r="H201" s="16"/>
      <c r="I201" s="16"/>
      <c r="J201" s="16"/>
      <c r="K201" s="16"/>
      <c r="L201" s="414"/>
      <c r="M201" s="115" t="str">
        <f t="shared" si="2"/>
        <v xml:space="preserve">   </v>
      </c>
    </row>
    <row r="202" spans="1:13" x14ac:dyDescent="0.2">
      <c r="A202" s="418"/>
      <c r="B202" s="235" t="str">
        <f>Capacidades!M1699</f>
        <v xml:space="preserve">   </v>
      </c>
      <c r="C202" s="236"/>
      <c r="D202" s="15"/>
      <c r="E202" s="15"/>
      <c r="F202" s="15"/>
      <c r="G202" s="15"/>
      <c r="H202" s="16"/>
      <c r="I202" s="16"/>
      <c r="J202" s="16"/>
      <c r="K202" s="16"/>
      <c r="L202" s="414"/>
      <c r="M202" s="115" t="str">
        <f t="shared" si="2"/>
        <v xml:space="preserve">   </v>
      </c>
    </row>
    <row r="203" spans="1:13" x14ac:dyDescent="0.2">
      <c r="A203" s="418"/>
      <c r="B203" s="235" t="str">
        <f>Capacidades!M1700</f>
        <v xml:space="preserve">   </v>
      </c>
      <c r="C203" s="236"/>
      <c r="D203" s="15"/>
      <c r="E203" s="15"/>
      <c r="F203" s="15"/>
      <c r="G203" s="15"/>
      <c r="H203" s="16"/>
      <c r="I203" s="16"/>
      <c r="J203" s="16"/>
      <c r="K203" s="16"/>
      <c r="L203" s="414"/>
      <c r="M203" s="115" t="str">
        <f t="shared" si="2"/>
        <v xml:space="preserve">   </v>
      </c>
    </row>
    <row r="204" spans="1:13" x14ac:dyDescent="0.2">
      <c r="A204" s="418"/>
      <c r="B204" s="235" t="str">
        <f>Capacidades!M1701</f>
        <v xml:space="preserve">   </v>
      </c>
      <c r="C204" s="236"/>
      <c r="D204" s="15"/>
      <c r="E204" s="15"/>
      <c r="F204" s="15"/>
      <c r="G204" s="15"/>
      <c r="H204" s="16"/>
      <c r="I204" s="16"/>
      <c r="J204" s="16"/>
      <c r="K204" s="16"/>
      <c r="L204" s="414"/>
      <c r="M204" s="115" t="str">
        <f t="shared" si="2"/>
        <v xml:space="preserve">   </v>
      </c>
    </row>
    <row r="205" spans="1:13" x14ac:dyDescent="0.2">
      <c r="A205" s="418"/>
      <c r="B205" s="235" t="str">
        <f>Capacidades!M1702</f>
        <v xml:space="preserve">   </v>
      </c>
      <c r="C205" s="236"/>
      <c r="D205" s="15"/>
      <c r="E205" s="15"/>
      <c r="F205" s="15"/>
      <c r="G205" s="15"/>
      <c r="H205" s="16"/>
      <c r="I205" s="16"/>
      <c r="J205" s="16"/>
      <c r="K205" s="16"/>
      <c r="L205" s="414"/>
      <c r="M205" s="115" t="str">
        <f t="shared" si="2"/>
        <v xml:space="preserve">   </v>
      </c>
    </row>
    <row r="206" spans="1:13" x14ac:dyDescent="0.2">
      <c r="A206" s="418"/>
      <c r="B206" s="235" t="str">
        <f>Capacidades!M1703</f>
        <v xml:space="preserve">   </v>
      </c>
      <c r="C206" s="236"/>
      <c r="D206" s="15"/>
      <c r="E206" s="15"/>
      <c r="F206" s="15"/>
      <c r="G206" s="15"/>
      <c r="H206" s="16"/>
      <c r="I206" s="16"/>
      <c r="J206" s="16"/>
      <c r="K206" s="16"/>
      <c r="L206" s="414"/>
      <c r="M206" s="115" t="str">
        <f t="shared" si="2"/>
        <v xml:space="preserve">   </v>
      </c>
    </row>
    <row r="207" spans="1:13" x14ac:dyDescent="0.2">
      <c r="A207" s="419"/>
      <c r="B207" s="235" t="str">
        <f>Capacidades!M1704</f>
        <v xml:space="preserve">   </v>
      </c>
      <c r="C207" s="236"/>
      <c r="D207" s="17"/>
      <c r="E207" s="17"/>
      <c r="F207" s="17"/>
      <c r="G207" s="17"/>
      <c r="H207" s="18"/>
      <c r="I207" s="18"/>
      <c r="J207" s="18"/>
      <c r="K207" s="18"/>
      <c r="L207" s="415"/>
      <c r="M207" s="115" t="str">
        <f t="shared" si="2"/>
        <v xml:space="preserve">   </v>
      </c>
    </row>
    <row r="208" spans="1:13" x14ac:dyDescent="0.2">
      <c r="A208" s="417" t="str">
        <f>Capacidades!L1705</f>
        <v xml:space="preserve">       </v>
      </c>
      <c r="B208" s="235" t="str">
        <f>Capacidades!M1705</f>
        <v xml:space="preserve">   </v>
      </c>
      <c r="C208" s="236"/>
      <c r="D208" s="13">
        <f>Organización_Modular!F184</f>
        <v>0</v>
      </c>
      <c r="E208" s="13">
        <f>Organización_Modular!G184</f>
        <v>0</v>
      </c>
      <c r="F208" s="13">
        <f>Organización_Modular!H184</f>
        <v>0</v>
      </c>
      <c r="G208" s="13">
        <f>Organización_Modular!I184</f>
        <v>0</v>
      </c>
      <c r="H208" s="14">
        <f>SUM(F208:G208)</f>
        <v>0</v>
      </c>
      <c r="I208" s="14">
        <f>F208*16</f>
        <v>0</v>
      </c>
      <c r="J208" s="14">
        <f>G208*32</f>
        <v>0</v>
      </c>
      <c r="K208" s="14">
        <f>SUM(I208:J208)</f>
        <v>0</v>
      </c>
      <c r="L208" s="413"/>
      <c r="M208" s="115" t="str">
        <f t="shared" si="2"/>
        <v xml:space="preserve">   </v>
      </c>
    </row>
    <row r="209" spans="1:13" x14ac:dyDescent="0.2">
      <c r="A209" s="418"/>
      <c r="B209" s="235" t="str">
        <f>Capacidades!M1706</f>
        <v xml:space="preserve">   </v>
      </c>
      <c r="C209" s="236"/>
      <c r="D209" s="15"/>
      <c r="E209" s="15"/>
      <c r="F209" s="16"/>
      <c r="G209" s="16"/>
      <c r="H209" s="16"/>
      <c r="I209" s="16"/>
      <c r="J209" s="16"/>
      <c r="K209" s="16"/>
      <c r="L209" s="414"/>
      <c r="M209" s="115" t="str">
        <f t="shared" si="2"/>
        <v xml:space="preserve">   </v>
      </c>
    </row>
    <row r="210" spans="1:13" x14ac:dyDescent="0.2">
      <c r="A210" s="418"/>
      <c r="B210" s="235" t="str">
        <f>Capacidades!M1707</f>
        <v xml:space="preserve">   </v>
      </c>
      <c r="C210" s="236"/>
      <c r="D210" s="15"/>
      <c r="E210" s="15"/>
      <c r="F210" s="16"/>
      <c r="G210" s="16"/>
      <c r="H210" s="16"/>
      <c r="I210" s="16"/>
      <c r="J210" s="16"/>
      <c r="K210" s="16"/>
      <c r="L210" s="414"/>
      <c r="M210" s="115" t="str">
        <f t="shared" si="2"/>
        <v xml:space="preserve">   </v>
      </c>
    </row>
    <row r="211" spans="1:13" x14ac:dyDescent="0.2">
      <c r="A211" s="418"/>
      <c r="B211" s="235" t="str">
        <f>Capacidades!M1708</f>
        <v xml:space="preserve">   </v>
      </c>
      <c r="C211" s="236"/>
      <c r="D211" s="15"/>
      <c r="E211" s="15"/>
      <c r="F211" s="15"/>
      <c r="G211" s="15"/>
      <c r="H211" s="16"/>
      <c r="I211" s="16"/>
      <c r="J211" s="16"/>
      <c r="K211" s="16"/>
      <c r="L211" s="414"/>
      <c r="M211" s="115" t="str">
        <f t="shared" ref="M211:M217" si="3">B211</f>
        <v xml:space="preserve">   </v>
      </c>
    </row>
    <row r="212" spans="1:13" x14ac:dyDescent="0.2">
      <c r="A212" s="418"/>
      <c r="B212" s="235" t="str">
        <f>Capacidades!M1709</f>
        <v xml:space="preserve">   </v>
      </c>
      <c r="C212" s="236"/>
      <c r="D212" s="15"/>
      <c r="E212" s="15"/>
      <c r="F212" s="15"/>
      <c r="G212" s="15"/>
      <c r="H212" s="16"/>
      <c r="I212" s="16"/>
      <c r="J212" s="16"/>
      <c r="K212" s="16"/>
      <c r="L212" s="414"/>
      <c r="M212" s="115" t="str">
        <f t="shared" si="3"/>
        <v xml:space="preserve">   </v>
      </c>
    </row>
    <row r="213" spans="1:13" x14ac:dyDescent="0.2">
      <c r="A213" s="418"/>
      <c r="B213" s="235" t="str">
        <f>Capacidades!M1710</f>
        <v xml:space="preserve">   </v>
      </c>
      <c r="C213" s="236"/>
      <c r="D213" s="15"/>
      <c r="E213" s="15"/>
      <c r="F213" s="15"/>
      <c r="G213" s="15"/>
      <c r="H213" s="16"/>
      <c r="I213" s="16"/>
      <c r="J213" s="16"/>
      <c r="K213" s="16"/>
      <c r="L213" s="414"/>
      <c r="M213" s="115" t="str">
        <f t="shared" si="3"/>
        <v xml:space="preserve">   </v>
      </c>
    </row>
    <row r="214" spans="1:13" x14ac:dyDescent="0.2">
      <c r="A214" s="418"/>
      <c r="B214" s="235" t="str">
        <f>Capacidades!M1711</f>
        <v xml:space="preserve">   </v>
      </c>
      <c r="C214" s="236"/>
      <c r="D214" s="15"/>
      <c r="E214" s="15"/>
      <c r="F214" s="15"/>
      <c r="G214" s="15"/>
      <c r="H214" s="16"/>
      <c r="I214" s="16"/>
      <c r="J214" s="16"/>
      <c r="K214" s="16"/>
      <c r="L214" s="414"/>
      <c r="M214" s="115" t="str">
        <f t="shared" si="3"/>
        <v xml:space="preserve">   </v>
      </c>
    </row>
    <row r="215" spans="1:13" x14ac:dyDescent="0.2">
      <c r="A215" s="418"/>
      <c r="B215" s="235" t="str">
        <f>Capacidades!M1712</f>
        <v xml:space="preserve">   </v>
      </c>
      <c r="C215" s="236"/>
      <c r="D215" s="15"/>
      <c r="E215" s="15"/>
      <c r="F215" s="16"/>
      <c r="G215" s="16"/>
      <c r="H215" s="16"/>
      <c r="I215" s="16"/>
      <c r="J215" s="16"/>
      <c r="K215" s="16"/>
      <c r="L215" s="414"/>
      <c r="M215" s="115" t="str">
        <f t="shared" si="3"/>
        <v xml:space="preserve">   </v>
      </c>
    </row>
    <row r="216" spans="1:13" x14ac:dyDescent="0.2">
      <c r="A216" s="418"/>
      <c r="B216" s="235" t="str">
        <f>Capacidades!M1713</f>
        <v xml:space="preserve">   </v>
      </c>
      <c r="C216" s="236"/>
      <c r="D216" s="15"/>
      <c r="E216" s="15"/>
      <c r="F216" s="16"/>
      <c r="G216" s="16"/>
      <c r="H216" s="16"/>
      <c r="I216" s="16"/>
      <c r="J216" s="16"/>
      <c r="K216" s="16"/>
      <c r="L216" s="414"/>
      <c r="M216" s="115" t="str">
        <f t="shared" si="3"/>
        <v xml:space="preserve">   </v>
      </c>
    </row>
    <row r="217" spans="1:13" x14ac:dyDescent="0.2">
      <c r="A217" s="419"/>
      <c r="B217" s="235" t="str">
        <f>Capacidades!M1714</f>
        <v xml:space="preserve">   </v>
      </c>
      <c r="C217" s="236"/>
      <c r="D217" s="17"/>
      <c r="E217" s="17"/>
      <c r="F217" s="18"/>
      <c r="G217" s="18"/>
      <c r="H217" s="18"/>
      <c r="I217" s="18"/>
      <c r="J217" s="18"/>
      <c r="K217" s="18"/>
      <c r="L217" s="415"/>
      <c r="M217" s="115" t="str">
        <f t="shared" si="3"/>
        <v xml:space="preserve">   </v>
      </c>
    </row>
    <row r="218" spans="1:13" ht="23.25" customHeight="1" x14ac:dyDescent="0.2">
      <c r="A218" s="429" t="s">
        <v>103</v>
      </c>
      <c r="B218" s="429"/>
      <c r="C218" s="429"/>
      <c r="D218" s="429"/>
      <c r="E218" s="429"/>
      <c r="F218" s="429"/>
      <c r="G218" s="429"/>
      <c r="H218" s="429"/>
      <c r="I218" s="429"/>
      <c r="J218" s="429"/>
      <c r="K218" s="429"/>
      <c r="L218" s="429"/>
      <c r="M218" s="115" t="str">
        <f>A218</f>
        <v>COMPETENCIAS PARA LA EMPLEABILIDAD INCORPORADAS MEDIANTE UNIDAD DIDÁCTICA</v>
      </c>
    </row>
    <row r="219" spans="1:13" ht="79.5" customHeight="1" x14ac:dyDescent="0.2">
      <c r="A219" s="430">
        <f>Organización_Modular!C185</f>
        <v>0</v>
      </c>
      <c r="B219" s="430"/>
      <c r="C219" s="430"/>
      <c r="D219" s="430"/>
      <c r="E219" s="430"/>
      <c r="F219" s="430"/>
      <c r="G219" s="430"/>
      <c r="H219" s="430"/>
      <c r="I219" s="430"/>
      <c r="J219" s="430"/>
      <c r="K219" s="430"/>
      <c r="L219" s="430"/>
      <c r="M219" s="115">
        <f>A219</f>
        <v>0</v>
      </c>
    </row>
    <row r="220" spans="1:13" ht="12.75" customHeight="1" x14ac:dyDescent="0.2">
      <c r="A220" s="434" t="s">
        <v>97</v>
      </c>
      <c r="B220" s="435" t="s">
        <v>96</v>
      </c>
      <c r="C220" s="434" t="s">
        <v>95</v>
      </c>
      <c r="D220" s="434" t="s">
        <v>0</v>
      </c>
      <c r="E220" s="424" t="s">
        <v>61</v>
      </c>
      <c r="F220" s="434" t="s">
        <v>88</v>
      </c>
      <c r="G220" s="434"/>
      <c r="H220" s="434" t="s">
        <v>88</v>
      </c>
      <c r="I220" s="434" t="s">
        <v>94</v>
      </c>
      <c r="J220" s="434"/>
      <c r="K220" s="434" t="s">
        <v>94</v>
      </c>
      <c r="L220" s="434" t="s">
        <v>93</v>
      </c>
      <c r="M220" s="115" t="str">
        <f t="shared" ref="M220" si="4">A220</f>
        <v>CAPACIDADES DE EMPLEABILIDAD</v>
      </c>
    </row>
    <row r="221" spans="1:13" x14ac:dyDescent="0.2">
      <c r="A221" s="434"/>
      <c r="B221" s="435"/>
      <c r="C221" s="434"/>
      <c r="D221" s="434"/>
      <c r="E221" s="424"/>
      <c r="F221" s="222" t="s">
        <v>92</v>
      </c>
      <c r="G221" s="222" t="s">
        <v>91</v>
      </c>
      <c r="H221" s="434"/>
      <c r="I221" s="222" t="s">
        <v>92</v>
      </c>
      <c r="J221" s="222" t="s">
        <v>91</v>
      </c>
      <c r="K221" s="434"/>
      <c r="L221" s="434"/>
      <c r="M221" s="115" t="str">
        <f>A220</f>
        <v>CAPACIDADES DE EMPLEABILIDAD</v>
      </c>
    </row>
    <row r="222" spans="1:13" x14ac:dyDescent="0.2">
      <c r="A222" s="417" t="str">
        <f>Capacidades!L1715</f>
        <v xml:space="preserve">       </v>
      </c>
      <c r="B222" s="237" t="str">
        <f>Capacidades!M1715</f>
        <v xml:space="preserve">   </v>
      </c>
      <c r="C222" s="238"/>
      <c r="D222" s="15">
        <f>Organización_Modular!F185</f>
        <v>0</v>
      </c>
      <c r="E222" s="15">
        <f>Organización_Modular!G185</f>
        <v>0</v>
      </c>
      <c r="F222" s="15">
        <f>Organización_Modular!H185</f>
        <v>0</v>
      </c>
      <c r="G222" s="15">
        <f>Organización_Modular!I185</f>
        <v>0</v>
      </c>
      <c r="H222" s="16">
        <f>SUM(F222:G222)</f>
        <v>0</v>
      </c>
      <c r="I222" s="16">
        <f>F222*16</f>
        <v>0</v>
      </c>
      <c r="J222" s="16">
        <f>G222*32</f>
        <v>0</v>
      </c>
      <c r="K222" s="16">
        <f>SUM(I222:J222)</f>
        <v>0</v>
      </c>
      <c r="L222" s="414"/>
      <c r="M222" s="115" t="str">
        <f>B222</f>
        <v xml:space="preserve">   </v>
      </c>
    </row>
    <row r="223" spans="1:13" x14ac:dyDescent="0.2">
      <c r="A223" s="418"/>
      <c r="B223" s="237" t="str">
        <f>Capacidades!M1716</f>
        <v xml:space="preserve">   </v>
      </c>
      <c r="C223" s="236"/>
      <c r="D223" s="15"/>
      <c r="E223" s="15"/>
      <c r="F223" s="15"/>
      <c r="G223" s="15"/>
      <c r="H223" s="16"/>
      <c r="I223" s="16"/>
      <c r="J223" s="16"/>
      <c r="K223" s="16"/>
      <c r="L223" s="414"/>
      <c r="M223" s="115" t="str">
        <f t="shared" ref="M223:M286" si="5">B223</f>
        <v xml:space="preserve">   </v>
      </c>
    </row>
    <row r="224" spans="1:13" x14ac:dyDescent="0.2">
      <c r="A224" s="418"/>
      <c r="B224" s="237" t="str">
        <f>Capacidades!M1717</f>
        <v xml:space="preserve">   </v>
      </c>
      <c r="C224" s="236"/>
      <c r="D224" s="15"/>
      <c r="E224" s="15"/>
      <c r="F224" s="15"/>
      <c r="G224" s="15"/>
      <c r="H224" s="16"/>
      <c r="I224" s="16"/>
      <c r="J224" s="16"/>
      <c r="K224" s="16"/>
      <c r="L224" s="414"/>
      <c r="M224" s="115" t="str">
        <f t="shared" si="5"/>
        <v xml:space="preserve">   </v>
      </c>
    </row>
    <row r="225" spans="1:13" x14ac:dyDescent="0.2">
      <c r="A225" s="418"/>
      <c r="B225" s="237" t="str">
        <f>Capacidades!M1718</f>
        <v xml:space="preserve">   </v>
      </c>
      <c r="C225" s="236"/>
      <c r="D225" s="15"/>
      <c r="E225" s="15"/>
      <c r="F225" s="15"/>
      <c r="G225" s="15"/>
      <c r="H225" s="16"/>
      <c r="I225" s="16"/>
      <c r="J225" s="16"/>
      <c r="K225" s="16"/>
      <c r="L225" s="414"/>
      <c r="M225" s="115" t="str">
        <f t="shared" si="5"/>
        <v xml:space="preserve">   </v>
      </c>
    </row>
    <row r="226" spans="1:13" x14ac:dyDescent="0.2">
      <c r="A226" s="418"/>
      <c r="B226" s="237" t="str">
        <f>Capacidades!M1719</f>
        <v xml:space="preserve">   </v>
      </c>
      <c r="C226" s="236"/>
      <c r="D226" s="15"/>
      <c r="E226" s="15"/>
      <c r="F226" s="15"/>
      <c r="G226" s="15"/>
      <c r="H226" s="16"/>
      <c r="I226" s="16"/>
      <c r="J226" s="16"/>
      <c r="K226" s="16"/>
      <c r="L226" s="414"/>
      <c r="M226" s="115" t="str">
        <f t="shared" si="5"/>
        <v xml:space="preserve">   </v>
      </c>
    </row>
    <row r="227" spans="1:13" x14ac:dyDescent="0.2">
      <c r="A227" s="418"/>
      <c r="B227" s="237" t="str">
        <f>Capacidades!M1720</f>
        <v xml:space="preserve">   </v>
      </c>
      <c r="C227" s="236"/>
      <c r="D227" s="15"/>
      <c r="E227" s="15"/>
      <c r="F227" s="15"/>
      <c r="G227" s="15"/>
      <c r="H227" s="16"/>
      <c r="I227" s="16"/>
      <c r="J227" s="16"/>
      <c r="K227" s="16"/>
      <c r="L227" s="414"/>
      <c r="M227" s="115" t="str">
        <f t="shared" si="5"/>
        <v xml:space="preserve">   </v>
      </c>
    </row>
    <row r="228" spans="1:13" x14ac:dyDescent="0.2">
      <c r="A228" s="418"/>
      <c r="B228" s="237" t="str">
        <f>Capacidades!M1721</f>
        <v xml:space="preserve">   </v>
      </c>
      <c r="C228" s="236"/>
      <c r="D228" s="15"/>
      <c r="E228" s="15"/>
      <c r="F228" s="15"/>
      <c r="G228" s="15"/>
      <c r="H228" s="16"/>
      <c r="I228" s="16"/>
      <c r="J228" s="16"/>
      <c r="K228" s="16"/>
      <c r="L228" s="414"/>
      <c r="M228" s="115" t="str">
        <f t="shared" si="5"/>
        <v xml:space="preserve">   </v>
      </c>
    </row>
    <row r="229" spans="1:13" x14ac:dyDescent="0.2">
      <c r="A229" s="418"/>
      <c r="B229" s="237" t="str">
        <f>Capacidades!M1722</f>
        <v xml:space="preserve">   </v>
      </c>
      <c r="C229" s="236"/>
      <c r="D229" s="15"/>
      <c r="E229" s="15"/>
      <c r="F229" s="15"/>
      <c r="G229" s="15"/>
      <c r="H229" s="16"/>
      <c r="I229" s="16"/>
      <c r="J229" s="16"/>
      <c r="K229" s="16"/>
      <c r="L229" s="414"/>
      <c r="M229" s="115" t="str">
        <f t="shared" si="5"/>
        <v xml:space="preserve">   </v>
      </c>
    </row>
    <row r="230" spans="1:13" x14ac:dyDescent="0.2">
      <c r="A230" s="418"/>
      <c r="B230" s="237" t="str">
        <f>Capacidades!M1723</f>
        <v xml:space="preserve">   </v>
      </c>
      <c r="C230" s="236"/>
      <c r="D230" s="15"/>
      <c r="E230" s="15"/>
      <c r="F230" s="15"/>
      <c r="G230" s="15"/>
      <c r="H230" s="16"/>
      <c r="I230" s="16"/>
      <c r="J230" s="16"/>
      <c r="K230" s="16"/>
      <c r="L230" s="414"/>
      <c r="M230" s="115" t="str">
        <f t="shared" si="5"/>
        <v xml:space="preserve">   </v>
      </c>
    </row>
    <row r="231" spans="1:13" x14ac:dyDescent="0.2">
      <c r="A231" s="419"/>
      <c r="B231" s="237" t="str">
        <f>Capacidades!M1724</f>
        <v xml:space="preserve">   </v>
      </c>
      <c r="C231" s="236"/>
      <c r="D231" s="17"/>
      <c r="E231" s="17"/>
      <c r="F231" s="17"/>
      <c r="G231" s="17"/>
      <c r="H231" s="18"/>
      <c r="I231" s="18"/>
      <c r="J231" s="18"/>
      <c r="K231" s="18"/>
      <c r="L231" s="415"/>
      <c r="M231" s="115" t="str">
        <f t="shared" si="5"/>
        <v xml:space="preserve">   </v>
      </c>
    </row>
    <row r="232" spans="1:13" x14ac:dyDescent="0.2">
      <c r="A232" s="417" t="str">
        <f>Capacidades!L1725</f>
        <v xml:space="preserve">       </v>
      </c>
      <c r="B232" s="237" t="str">
        <f>Capacidades!M1725</f>
        <v xml:space="preserve">   </v>
      </c>
      <c r="C232" s="236"/>
      <c r="D232" s="13">
        <f>Organización_Modular!F186</f>
        <v>0</v>
      </c>
      <c r="E232" s="13">
        <f>Organización_Modular!G186</f>
        <v>0</v>
      </c>
      <c r="F232" s="13">
        <f>Organización_Modular!H186</f>
        <v>0</v>
      </c>
      <c r="G232" s="13">
        <f>Organización_Modular!I186</f>
        <v>0</v>
      </c>
      <c r="H232" s="14">
        <f>SUM(F232:G232)</f>
        <v>0</v>
      </c>
      <c r="I232" s="14">
        <f>F232*16</f>
        <v>0</v>
      </c>
      <c r="J232" s="14">
        <f>G232*32</f>
        <v>0</v>
      </c>
      <c r="K232" s="14">
        <f>SUM(I232:J232)</f>
        <v>0</v>
      </c>
      <c r="L232" s="413"/>
      <c r="M232" s="115" t="str">
        <f t="shared" si="5"/>
        <v xml:space="preserve">   </v>
      </c>
    </row>
    <row r="233" spans="1:13" x14ac:dyDescent="0.2">
      <c r="A233" s="418"/>
      <c r="B233" s="237" t="str">
        <f>Capacidades!M1726</f>
        <v xml:space="preserve">   </v>
      </c>
      <c r="C233" s="236"/>
      <c r="D233" s="15"/>
      <c r="E233" s="15"/>
      <c r="F233" s="15"/>
      <c r="G233" s="15"/>
      <c r="H233" s="16"/>
      <c r="I233" s="16"/>
      <c r="J233" s="16"/>
      <c r="K233" s="16"/>
      <c r="L233" s="414"/>
      <c r="M233" s="115" t="str">
        <f t="shared" si="5"/>
        <v xml:space="preserve">   </v>
      </c>
    </row>
    <row r="234" spans="1:13" x14ac:dyDescent="0.2">
      <c r="A234" s="418"/>
      <c r="B234" s="237" t="str">
        <f>Capacidades!M1727</f>
        <v xml:space="preserve">   </v>
      </c>
      <c r="C234" s="236"/>
      <c r="D234" s="15"/>
      <c r="E234" s="15"/>
      <c r="F234" s="15"/>
      <c r="G234" s="15"/>
      <c r="H234" s="16"/>
      <c r="I234" s="16"/>
      <c r="J234" s="16"/>
      <c r="K234" s="16"/>
      <c r="L234" s="414"/>
      <c r="M234" s="115" t="str">
        <f t="shared" si="5"/>
        <v xml:space="preserve">   </v>
      </c>
    </row>
    <row r="235" spans="1:13" x14ac:dyDescent="0.2">
      <c r="A235" s="418"/>
      <c r="B235" s="237" t="str">
        <f>Capacidades!M1728</f>
        <v xml:space="preserve">   </v>
      </c>
      <c r="C235" s="236"/>
      <c r="D235" s="15"/>
      <c r="E235" s="15"/>
      <c r="F235" s="15"/>
      <c r="G235" s="15"/>
      <c r="H235" s="16"/>
      <c r="I235" s="16"/>
      <c r="J235" s="16"/>
      <c r="K235" s="16"/>
      <c r="L235" s="414"/>
      <c r="M235" s="115" t="str">
        <f t="shared" si="5"/>
        <v xml:space="preserve">   </v>
      </c>
    </row>
    <row r="236" spans="1:13" x14ac:dyDescent="0.2">
      <c r="A236" s="418"/>
      <c r="B236" s="237" t="str">
        <f>Capacidades!M1729</f>
        <v xml:space="preserve">   </v>
      </c>
      <c r="C236" s="236"/>
      <c r="D236" s="15"/>
      <c r="E236" s="15"/>
      <c r="F236" s="15"/>
      <c r="G236" s="15"/>
      <c r="H236" s="16"/>
      <c r="I236" s="16"/>
      <c r="J236" s="16"/>
      <c r="K236" s="16"/>
      <c r="L236" s="414"/>
      <c r="M236" s="115" t="str">
        <f t="shared" si="5"/>
        <v xml:space="preserve">   </v>
      </c>
    </row>
    <row r="237" spans="1:13" x14ac:dyDescent="0.2">
      <c r="A237" s="418"/>
      <c r="B237" s="237" t="str">
        <f>Capacidades!M1730</f>
        <v xml:space="preserve">   </v>
      </c>
      <c r="C237" s="236"/>
      <c r="D237" s="15"/>
      <c r="E237" s="15"/>
      <c r="F237" s="15"/>
      <c r="G237" s="15"/>
      <c r="H237" s="16"/>
      <c r="I237" s="16"/>
      <c r="J237" s="16"/>
      <c r="K237" s="16"/>
      <c r="L237" s="414"/>
      <c r="M237" s="115" t="str">
        <f t="shared" si="5"/>
        <v xml:space="preserve">   </v>
      </c>
    </row>
    <row r="238" spans="1:13" x14ac:dyDescent="0.2">
      <c r="A238" s="418"/>
      <c r="B238" s="237" t="str">
        <f>Capacidades!M1731</f>
        <v xml:space="preserve">   </v>
      </c>
      <c r="C238" s="236"/>
      <c r="D238" s="15"/>
      <c r="E238" s="15"/>
      <c r="F238" s="15"/>
      <c r="G238" s="15"/>
      <c r="H238" s="16"/>
      <c r="I238" s="16"/>
      <c r="J238" s="16"/>
      <c r="K238" s="16"/>
      <c r="L238" s="414"/>
      <c r="M238" s="115" t="str">
        <f t="shared" si="5"/>
        <v xml:space="preserve">   </v>
      </c>
    </row>
    <row r="239" spans="1:13" x14ac:dyDescent="0.2">
      <c r="A239" s="418"/>
      <c r="B239" s="237" t="str">
        <f>Capacidades!M1732</f>
        <v xml:space="preserve">   </v>
      </c>
      <c r="C239" s="236"/>
      <c r="D239" s="15"/>
      <c r="E239" s="15"/>
      <c r="F239" s="15"/>
      <c r="G239" s="15"/>
      <c r="H239" s="16"/>
      <c r="I239" s="16"/>
      <c r="J239" s="16"/>
      <c r="K239" s="16"/>
      <c r="L239" s="414"/>
      <c r="M239" s="115" t="str">
        <f t="shared" si="5"/>
        <v xml:space="preserve">   </v>
      </c>
    </row>
    <row r="240" spans="1:13" x14ac:dyDescent="0.2">
      <c r="A240" s="418"/>
      <c r="B240" s="237" t="str">
        <f>Capacidades!M1733</f>
        <v xml:space="preserve">   </v>
      </c>
      <c r="C240" s="236"/>
      <c r="D240" s="15"/>
      <c r="E240" s="15"/>
      <c r="F240" s="15"/>
      <c r="G240" s="15"/>
      <c r="H240" s="16"/>
      <c r="I240" s="16"/>
      <c r="J240" s="16"/>
      <c r="K240" s="16"/>
      <c r="L240" s="414"/>
      <c r="M240" s="115" t="str">
        <f t="shared" si="5"/>
        <v xml:space="preserve">   </v>
      </c>
    </row>
    <row r="241" spans="1:13" x14ac:dyDescent="0.2">
      <c r="A241" s="419"/>
      <c r="B241" s="237" t="str">
        <f>Capacidades!M1734</f>
        <v xml:space="preserve">   </v>
      </c>
      <c r="C241" s="239"/>
      <c r="D241" s="15"/>
      <c r="E241" s="15"/>
      <c r="F241" s="15"/>
      <c r="G241" s="15"/>
      <c r="H241" s="16"/>
      <c r="I241" s="16"/>
      <c r="J241" s="16"/>
      <c r="K241" s="16"/>
      <c r="L241" s="414"/>
      <c r="M241" s="115" t="str">
        <f t="shared" si="5"/>
        <v xml:space="preserve">   </v>
      </c>
    </row>
    <row r="242" spans="1:13" x14ac:dyDescent="0.2">
      <c r="A242" s="417" t="str">
        <f>Capacidades!L1735</f>
        <v xml:space="preserve">       </v>
      </c>
      <c r="B242" s="237" t="str">
        <f>Capacidades!M1735</f>
        <v xml:space="preserve">   </v>
      </c>
      <c r="C242" s="236"/>
      <c r="D242" s="13">
        <f>Organización_Modular!F187</f>
        <v>0</v>
      </c>
      <c r="E242" s="13">
        <f>Organización_Modular!G187</f>
        <v>0</v>
      </c>
      <c r="F242" s="13">
        <f>Organización_Modular!H187</f>
        <v>0</v>
      </c>
      <c r="G242" s="13">
        <f>Organización_Modular!I187</f>
        <v>0</v>
      </c>
      <c r="H242" s="14">
        <f>SUM(F242:G242)</f>
        <v>0</v>
      </c>
      <c r="I242" s="14">
        <f>F242*16</f>
        <v>0</v>
      </c>
      <c r="J242" s="14">
        <f>G242*32</f>
        <v>0</v>
      </c>
      <c r="K242" s="14">
        <f>SUM(I242:J242)</f>
        <v>0</v>
      </c>
      <c r="L242" s="413"/>
      <c r="M242" s="115" t="str">
        <f t="shared" si="5"/>
        <v xml:space="preserve">   </v>
      </c>
    </row>
    <row r="243" spans="1:13" x14ac:dyDescent="0.2">
      <c r="A243" s="418"/>
      <c r="B243" s="237" t="str">
        <f>Capacidades!M1736</f>
        <v xml:space="preserve">   </v>
      </c>
      <c r="C243" s="236"/>
      <c r="D243" s="15"/>
      <c r="E243" s="15"/>
      <c r="F243" s="15"/>
      <c r="G243" s="15"/>
      <c r="H243" s="16"/>
      <c r="I243" s="16"/>
      <c r="J243" s="16"/>
      <c r="K243" s="16"/>
      <c r="L243" s="414"/>
      <c r="M243" s="115" t="str">
        <f t="shared" si="5"/>
        <v xml:space="preserve">   </v>
      </c>
    </row>
    <row r="244" spans="1:13" x14ac:dyDescent="0.2">
      <c r="A244" s="418"/>
      <c r="B244" s="237" t="str">
        <f>Capacidades!M1737</f>
        <v xml:space="preserve">   </v>
      </c>
      <c r="C244" s="236"/>
      <c r="D244" s="15"/>
      <c r="E244" s="15"/>
      <c r="F244" s="15"/>
      <c r="G244" s="15"/>
      <c r="H244" s="16"/>
      <c r="I244" s="16"/>
      <c r="J244" s="16"/>
      <c r="K244" s="16"/>
      <c r="L244" s="414"/>
      <c r="M244" s="115" t="str">
        <f t="shared" si="5"/>
        <v xml:space="preserve">   </v>
      </c>
    </row>
    <row r="245" spans="1:13" x14ac:dyDescent="0.2">
      <c r="A245" s="418"/>
      <c r="B245" s="237" t="str">
        <f>Capacidades!M1738</f>
        <v xml:space="preserve">   </v>
      </c>
      <c r="C245" s="236"/>
      <c r="D245" s="15"/>
      <c r="E245" s="15"/>
      <c r="F245" s="15"/>
      <c r="G245" s="15"/>
      <c r="H245" s="16"/>
      <c r="I245" s="16"/>
      <c r="J245" s="16"/>
      <c r="K245" s="16"/>
      <c r="L245" s="414"/>
      <c r="M245" s="115" t="str">
        <f t="shared" si="5"/>
        <v xml:space="preserve">   </v>
      </c>
    </row>
    <row r="246" spans="1:13" x14ac:dyDescent="0.2">
      <c r="A246" s="418"/>
      <c r="B246" s="237" t="str">
        <f>Capacidades!M1739</f>
        <v xml:space="preserve">   </v>
      </c>
      <c r="C246" s="236"/>
      <c r="D246" s="15"/>
      <c r="E246" s="15"/>
      <c r="F246" s="15"/>
      <c r="G246" s="15"/>
      <c r="H246" s="16"/>
      <c r="I246" s="16"/>
      <c r="J246" s="16"/>
      <c r="K246" s="16"/>
      <c r="L246" s="414"/>
      <c r="M246" s="115" t="str">
        <f t="shared" si="5"/>
        <v xml:space="preserve">   </v>
      </c>
    </row>
    <row r="247" spans="1:13" x14ac:dyDescent="0.2">
      <c r="A247" s="418"/>
      <c r="B247" s="237" t="str">
        <f>Capacidades!M1740</f>
        <v xml:space="preserve">   </v>
      </c>
      <c r="C247" s="236"/>
      <c r="D247" s="15"/>
      <c r="E247" s="15"/>
      <c r="F247" s="15"/>
      <c r="G247" s="15"/>
      <c r="H247" s="16"/>
      <c r="I247" s="16"/>
      <c r="J247" s="16"/>
      <c r="K247" s="16"/>
      <c r="L247" s="414"/>
      <c r="M247" s="115" t="str">
        <f t="shared" si="5"/>
        <v xml:space="preserve">   </v>
      </c>
    </row>
    <row r="248" spans="1:13" x14ac:dyDescent="0.2">
      <c r="A248" s="418"/>
      <c r="B248" s="237" t="str">
        <f>Capacidades!M1741</f>
        <v xml:space="preserve">   </v>
      </c>
      <c r="C248" s="236"/>
      <c r="D248" s="15"/>
      <c r="E248" s="15"/>
      <c r="F248" s="15"/>
      <c r="G248" s="15"/>
      <c r="H248" s="16"/>
      <c r="I248" s="16"/>
      <c r="J248" s="16"/>
      <c r="K248" s="16"/>
      <c r="L248" s="414"/>
      <c r="M248" s="115" t="str">
        <f t="shared" si="5"/>
        <v xml:space="preserve">   </v>
      </c>
    </row>
    <row r="249" spans="1:13" x14ac:dyDescent="0.2">
      <c r="A249" s="418"/>
      <c r="B249" s="237" t="str">
        <f>Capacidades!M1742</f>
        <v xml:space="preserve">   </v>
      </c>
      <c r="C249" s="236"/>
      <c r="D249" s="15"/>
      <c r="E249" s="15"/>
      <c r="F249" s="15"/>
      <c r="G249" s="15"/>
      <c r="H249" s="16"/>
      <c r="I249" s="16"/>
      <c r="J249" s="16"/>
      <c r="K249" s="16"/>
      <c r="L249" s="414"/>
      <c r="M249" s="115" t="str">
        <f t="shared" si="5"/>
        <v xml:space="preserve">   </v>
      </c>
    </row>
    <row r="250" spans="1:13" x14ac:dyDescent="0.2">
      <c r="A250" s="418"/>
      <c r="B250" s="237" t="str">
        <f>Capacidades!M1743</f>
        <v xml:space="preserve">   </v>
      </c>
      <c r="C250" s="236"/>
      <c r="D250" s="15"/>
      <c r="E250" s="15"/>
      <c r="F250" s="15"/>
      <c r="G250" s="15"/>
      <c r="H250" s="16"/>
      <c r="I250" s="16"/>
      <c r="J250" s="16"/>
      <c r="K250" s="16"/>
      <c r="L250" s="414"/>
      <c r="M250" s="115" t="str">
        <f t="shared" si="5"/>
        <v xml:space="preserve">   </v>
      </c>
    </row>
    <row r="251" spans="1:13" x14ac:dyDescent="0.2">
      <c r="A251" s="419"/>
      <c r="B251" s="237" t="str">
        <f>Capacidades!M1744</f>
        <v xml:space="preserve">   </v>
      </c>
      <c r="C251" s="239"/>
      <c r="D251" s="15"/>
      <c r="E251" s="15"/>
      <c r="F251" s="15"/>
      <c r="G251" s="15"/>
      <c r="H251" s="16"/>
      <c r="I251" s="16"/>
      <c r="J251" s="16"/>
      <c r="K251" s="16"/>
      <c r="L251" s="414"/>
      <c r="M251" s="115" t="str">
        <f t="shared" si="5"/>
        <v xml:space="preserve">   </v>
      </c>
    </row>
    <row r="252" spans="1:13" x14ac:dyDescent="0.2">
      <c r="A252" s="417" t="str">
        <f>Capacidades!L1745</f>
        <v xml:space="preserve">       </v>
      </c>
      <c r="B252" s="237" t="str">
        <f>Capacidades!M1745</f>
        <v xml:space="preserve">   </v>
      </c>
      <c r="C252" s="236"/>
      <c r="D252" s="13">
        <f>Organización_Modular!F188</f>
        <v>0</v>
      </c>
      <c r="E252" s="13">
        <f>Organización_Modular!G188</f>
        <v>0</v>
      </c>
      <c r="F252" s="13">
        <f>Organización_Modular!H188</f>
        <v>0</v>
      </c>
      <c r="G252" s="13">
        <f>Organización_Modular!I188</f>
        <v>0</v>
      </c>
      <c r="H252" s="14">
        <f>SUM(F252:G252)</f>
        <v>0</v>
      </c>
      <c r="I252" s="14">
        <f>F252*16</f>
        <v>0</v>
      </c>
      <c r="J252" s="14">
        <f>G252*32</f>
        <v>0</v>
      </c>
      <c r="K252" s="14">
        <f>SUM(I252:J252)</f>
        <v>0</v>
      </c>
      <c r="L252" s="413"/>
      <c r="M252" s="115" t="str">
        <f t="shared" si="5"/>
        <v xml:space="preserve">   </v>
      </c>
    </row>
    <row r="253" spans="1:13" x14ac:dyDescent="0.2">
      <c r="A253" s="418"/>
      <c r="B253" s="237" t="str">
        <f>Capacidades!M1746</f>
        <v xml:space="preserve">   </v>
      </c>
      <c r="C253" s="236"/>
      <c r="D253" s="15"/>
      <c r="E253" s="15"/>
      <c r="F253" s="15"/>
      <c r="G253" s="15"/>
      <c r="H253" s="16"/>
      <c r="I253" s="16"/>
      <c r="J253" s="16"/>
      <c r="K253" s="16"/>
      <c r="L253" s="414"/>
      <c r="M253" s="115" t="str">
        <f t="shared" si="5"/>
        <v xml:space="preserve">   </v>
      </c>
    </row>
    <row r="254" spans="1:13" x14ac:dyDescent="0.2">
      <c r="A254" s="418"/>
      <c r="B254" s="237" t="str">
        <f>Capacidades!M1747</f>
        <v xml:space="preserve">   </v>
      </c>
      <c r="C254" s="236"/>
      <c r="D254" s="15"/>
      <c r="E254" s="15"/>
      <c r="F254" s="15"/>
      <c r="G254" s="15"/>
      <c r="H254" s="16"/>
      <c r="I254" s="16"/>
      <c r="J254" s="16"/>
      <c r="K254" s="16"/>
      <c r="L254" s="414"/>
      <c r="M254" s="115" t="str">
        <f t="shared" si="5"/>
        <v xml:space="preserve">   </v>
      </c>
    </row>
    <row r="255" spans="1:13" x14ac:dyDescent="0.2">
      <c r="A255" s="418"/>
      <c r="B255" s="237" t="str">
        <f>Capacidades!M1748</f>
        <v xml:space="preserve">   </v>
      </c>
      <c r="C255" s="236"/>
      <c r="D255" s="15"/>
      <c r="E255" s="15"/>
      <c r="F255" s="15"/>
      <c r="G255" s="15"/>
      <c r="H255" s="16"/>
      <c r="I255" s="16"/>
      <c r="J255" s="16"/>
      <c r="K255" s="16"/>
      <c r="L255" s="414"/>
      <c r="M255" s="115" t="str">
        <f t="shared" si="5"/>
        <v xml:space="preserve">   </v>
      </c>
    </row>
    <row r="256" spans="1:13" x14ac:dyDescent="0.2">
      <c r="A256" s="418"/>
      <c r="B256" s="237" t="str">
        <f>Capacidades!M1749</f>
        <v xml:space="preserve">   </v>
      </c>
      <c r="C256" s="236"/>
      <c r="D256" s="15"/>
      <c r="E256" s="15"/>
      <c r="F256" s="15"/>
      <c r="G256" s="15"/>
      <c r="H256" s="16"/>
      <c r="I256" s="16"/>
      <c r="J256" s="16"/>
      <c r="K256" s="16"/>
      <c r="L256" s="414"/>
      <c r="M256" s="115" t="str">
        <f t="shared" si="5"/>
        <v xml:space="preserve">   </v>
      </c>
    </row>
    <row r="257" spans="1:13" x14ac:dyDescent="0.2">
      <c r="A257" s="418"/>
      <c r="B257" s="237" t="str">
        <f>Capacidades!M1750</f>
        <v xml:space="preserve">   </v>
      </c>
      <c r="C257" s="236"/>
      <c r="D257" s="15"/>
      <c r="E257" s="15"/>
      <c r="F257" s="15"/>
      <c r="G257" s="15"/>
      <c r="H257" s="16"/>
      <c r="I257" s="16"/>
      <c r="J257" s="16"/>
      <c r="K257" s="16"/>
      <c r="L257" s="414"/>
      <c r="M257" s="115" t="str">
        <f t="shared" si="5"/>
        <v xml:space="preserve">   </v>
      </c>
    </row>
    <row r="258" spans="1:13" x14ac:dyDescent="0.2">
      <c r="A258" s="418"/>
      <c r="B258" s="237" t="str">
        <f>Capacidades!M1751</f>
        <v xml:space="preserve">   </v>
      </c>
      <c r="C258" s="236"/>
      <c r="D258" s="15"/>
      <c r="E258" s="15"/>
      <c r="F258" s="15"/>
      <c r="G258" s="15"/>
      <c r="H258" s="16"/>
      <c r="I258" s="16"/>
      <c r="J258" s="16"/>
      <c r="K258" s="16"/>
      <c r="L258" s="414"/>
      <c r="M258" s="115" t="str">
        <f t="shared" si="5"/>
        <v xml:space="preserve">   </v>
      </c>
    </row>
    <row r="259" spans="1:13" x14ac:dyDescent="0.2">
      <c r="A259" s="418"/>
      <c r="B259" s="237" t="str">
        <f>Capacidades!M1752</f>
        <v xml:space="preserve">   </v>
      </c>
      <c r="C259" s="236"/>
      <c r="D259" s="15"/>
      <c r="E259" s="15"/>
      <c r="F259" s="15"/>
      <c r="G259" s="15"/>
      <c r="H259" s="16"/>
      <c r="I259" s="16"/>
      <c r="J259" s="16"/>
      <c r="K259" s="16"/>
      <c r="L259" s="414"/>
      <c r="M259" s="115" t="str">
        <f t="shared" si="5"/>
        <v xml:space="preserve">   </v>
      </c>
    </row>
    <row r="260" spans="1:13" x14ac:dyDescent="0.2">
      <c r="A260" s="418"/>
      <c r="B260" s="237" t="str">
        <f>Capacidades!M1753</f>
        <v xml:space="preserve">   </v>
      </c>
      <c r="C260" s="236"/>
      <c r="D260" s="15"/>
      <c r="E260" s="15"/>
      <c r="F260" s="15"/>
      <c r="G260" s="15"/>
      <c r="H260" s="16"/>
      <c r="I260" s="16"/>
      <c r="J260" s="16"/>
      <c r="K260" s="16"/>
      <c r="L260" s="414"/>
      <c r="M260" s="115" t="str">
        <f t="shared" si="5"/>
        <v xml:space="preserve">   </v>
      </c>
    </row>
    <row r="261" spans="1:13" x14ac:dyDescent="0.2">
      <c r="A261" s="419"/>
      <c r="B261" s="237" t="str">
        <f>Capacidades!M1754</f>
        <v xml:space="preserve">   </v>
      </c>
      <c r="C261" s="239"/>
      <c r="D261" s="15"/>
      <c r="E261" s="15"/>
      <c r="F261" s="15"/>
      <c r="G261" s="15"/>
      <c r="H261" s="16"/>
      <c r="I261" s="16"/>
      <c r="J261" s="16"/>
      <c r="K261" s="16"/>
      <c r="L261" s="414"/>
      <c r="M261" s="115" t="str">
        <f t="shared" si="5"/>
        <v xml:space="preserve">   </v>
      </c>
    </row>
    <row r="262" spans="1:13" x14ac:dyDescent="0.2">
      <c r="A262" s="417" t="str">
        <f>Capacidades!L1755</f>
        <v xml:space="preserve">       </v>
      </c>
      <c r="B262" s="237" t="str">
        <f>Capacidades!M1755</f>
        <v xml:space="preserve">   </v>
      </c>
      <c r="C262" s="236"/>
      <c r="D262" s="13">
        <f>Organización_Modular!F189</f>
        <v>0</v>
      </c>
      <c r="E262" s="13">
        <f>Organización_Modular!G189</f>
        <v>0</v>
      </c>
      <c r="F262" s="13">
        <f>Organización_Modular!H189</f>
        <v>0</v>
      </c>
      <c r="G262" s="13">
        <f>Organización_Modular!I189</f>
        <v>0</v>
      </c>
      <c r="H262" s="14">
        <f>SUM(F262:G262)</f>
        <v>0</v>
      </c>
      <c r="I262" s="14">
        <f>F262*16</f>
        <v>0</v>
      </c>
      <c r="J262" s="14">
        <f>G262*32</f>
        <v>0</v>
      </c>
      <c r="K262" s="14">
        <f>SUM(I262:J262)</f>
        <v>0</v>
      </c>
      <c r="L262" s="413"/>
      <c r="M262" s="115" t="str">
        <f t="shared" si="5"/>
        <v xml:space="preserve">   </v>
      </c>
    </row>
    <row r="263" spans="1:13" x14ac:dyDescent="0.2">
      <c r="A263" s="418"/>
      <c r="B263" s="237" t="str">
        <f>Capacidades!M1756</f>
        <v xml:space="preserve">   </v>
      </c>
      <c r="C263" s="236"/>
      <c r="D263" s="15"/>
      <c r="E263" s="15"/>
      <c r="F263" s="15"/>
      <c r="G263" s="15"/>
      <c r="H263" s="16"/>
      <c r="I263" s="16"/>
      <c r="J263" s="16"/>
      <c r="K263" s="16"/>
      <c r="L263" s="414"/>
      <c r="M263" s="115" t="str">
        <f t="shared" si="5"/>
        <v xml:space="preserve">   </v>
      </c>
    </row>
    <row r="264" spans="1:13" x14ac:dyDescent="0.2">
      <c r="A264" s="418"/>
      <c r="B264" s="237" t="str">
        <f>Capacidades!M1757</f>
        <v xml:space="preserve">   </v>
      </c>
      <c r="C264" s="236"/>
      <c r="D264" s="15"/>
      <c r="E264" s="15"/>
      <c r="F264" s="15"/>
      <c r="G264" s="15"/>
      <c r="H264" s="16"/>
      <c r="I264" s="16"/>
      <c r="J264" s="16"/>
      <c r="K264" s="16"/>
      <c r="L264" s="414"/>
      <c r="M264" s="115" t="str">
        <f t="shared" si="5"/>
        <v xml:space="preserve">   </v>
      </c>
    </row>
    <row r="265" spans="1:13" x14ac:dyDescent="0.2">
      <c r="A265" s="418"/>
      <c r="B265" s="237" t="str">
        <f>Capacidades!M1758</f>
        <v xml:space="preserve">   </v>
      </c>
      <c r="C265" s="236"/>
      <c r="D265" s="15"/>
      <c r="E265" s="15"/>
      <c r="F265" s="15"/>
      <c r="G265" s="15"/>
      <c r="H265" s="16"/>
      <c r="I265" s="16"/>
      <c r="J265" s="16"/>
      <c r="K265" s="16"/>
      <c r="L265" s="414"/>
      <c r="M265" s="115" t="str">
        <f t="shared" si="5"/>
        <v xml:space="preserve">   </v>
      </c>
    </row>
    <row r="266" spans="1:13" x14ac:dyDescent="0.2">
      <c r="A266" s="418"/>
      <c r="B266" s="237" t="str">
        <f>Capacidades!M1759</f>
        <v xml:space="preserve">   </v>
      </c>
      <c r="C266" s="236"/>
      <c r="D266" s="15"/>
      <c r="E266" s="15"/>
      <c r="F266" s="15"/>
      <c r="G266" s="15"/>
      <c r="H266" s="16"/>
      <c r="I266" s="16"/>
      <c r="J266" s="16"/>
      <c r="K266" s="16"/>
      <c r="L266" s="414"/>
      <c r="M266" s="115" t="str">
        <f t="shared" si="5"/>
        <v xml:space="preserve">   </v>
      </c>
    </row>
    <row r="267" spans="1:13" x14ac:dyDescent="0.2">
      <c r="A267" s="418"/>
      <c r="B267" s="237" t="str">
        <f>Capacidades!M1760</f>
        <v xml:space="preserve">   </v>
      </c>
      <c r="C267" s="236"/>
      <c r="D267" s="15"/>
      <c r="E267" s="15"/>
      <c r="F267" s="15"/>
      <c r="G267" s="15"/>
      <c r="H267" s="16"/>
      <c r="I267" s="16"/>
      <c r="J267" s="16"/>
      <c r="K267" s="16"/>
      <c r="L267" s="414"/>
      <c r="M267" s="115" t="str">
        <f t="shared" si="5"/>
        <v xml:space="preserve">   </v>
      </c>
    </row>
    <row r="268" spans="1:13" x14ac:dyDescent="0.2">
      <c r="A268" s="418"/>
      <c r="B268" s="237" t="str">
        <f>Capacidades!M1761</f>
        <v xml:space="preserve">   </v>
      </c>
      <c r="C268" s="236"/>
      <c r="D268" s="15"/>
      <c r="E268" s="15"/>
      <c r="F268" s="15"/>
      <c r="G268" s="15"/>
      <c r="H268" s="16"/>
      <c r="I268" s="16"/>
      <c r="J268" s="16"/>
      <c r="K268" s="16"/>
      <c r="L268" s="414"/>
      <c r="M268" s="115" t="str">
        <f t="shared" si="5"/>
        <v xml:space="preserve">   </v>
      </c>
    </row>
    <row r="269" spans="1:13" x14ac:dyDescent="0.2">
      <c r="A269" s="418"/>
      <c r="B269" s="237" t="str">
        <f>Capacidades!M1762</f>
        <v xml:space="preserve">   </v>
      </c>
      <c r="C269" s="236"/>
      <c r="D269" s="15"/>
      <c r="E269" s="15"/>
      <c r="F269" s="15"/>
      <c r="G269" s="15"/>
      <c r="H269" s="16"/>
      <c r="I269" s="16"/>
      <c r="J269" s="16"/>
      <c r="K269" s="16"/>
      <c r="L269" s="414"/>
      <c r="M269" s="115" t="str">
        <f t="shared" si="5"/>
        <v xml:space="preserve">   </v>
      </c>
    </row>
    <row r="270" spans="1:13" x14ac:dyDescent="0.2">
      <c r="A270" s="418"/>
      <c r="B270" s="237" t="str">
        <f>Capacidades!M1763</f>
        <v xml:space="preserve">   </v>
      </c>
      <c r="C270" s="236"/>
      <c r="D270" s="15"/>
      <c r="E270" s="15"/>
      <c r="F270" s="15"/>
      <c r="G270" s="15"/>
      <c r="H270" s="16"/>
      <c r="I270" s="16"/>
      <c r="J270" s="16"/>
      <c r="K270" s="16"/>
      <c r="L270" s="414"/>
      <c r="M270" s="115" t="str">
        <f t="shared" si="5"/>
        <v xml:space="preserve">   </v>
      </c>
    </row>
    <row r="271" spans="1:13" x14ac:dyDescent="0.2">
      <c r="A271" s="419"/>
      <c r="B271" s="237" t="str">
        <f>Capacidades!M1764</f>
        <v xml:space="preserve">   </v>
      </c>
      <c r="C271" s="239"/>
      <c r="D271" s="15"/>
      <c r="E271" s="15"/>
      <c r="F271" s="15"/>
      <c r="G271" s="15"/>
      <c r="H271" s="16"/>
      <c r="I271" s="16"/>
      <c r="J271" s="16"/>
      <c r="K271" s="16"/>
      <c r="L271" s="414"/>
      <c r="M271" s="115" t="str">
        <f t="shared" si="5"/>
        <v xml:space="preserve">   </v>
      </c>
    </row>
    <row r="272" spans="1:13" x14ac:dyDescent="0.2">
      <c r="A272" s="417" t="str">
        <f>Capacidades!L1765</f>
        <v xml:space="preserve">       </v>
      </c>
      <c r="B272" s="237" t="str">
        <f>Capacidades!M1765</f>
        <v xml:space="preserve">   </v>
      </c>
      <c r="C272" s="236"/>
      <c r="D272" s="13">
        <f>Organización_Modular!F190</f>
        <v>0</v>
      </c>
      <c r="E272" s="13">
        <f>Organización_Modular!G190</f>
        <v>0</v>
      </c>
      <c r="F272" s="13">
        <f>Organización_Modular!H190</f>
        <v>0</v>
      </c>
      <c r="G272" s="13">
        <f>Organización_Modular!I190</f>
        <v>0</v>
      </c>
      <c r="H272" s="14">
        <f>SUM(F272:G272)</f>
        <v>0</v>
      </c>
      <c r="I272" s="14">
        <f>F272*16</f>
        <v>0</v>
      </c>
      <c r="J272" s="14">
        <f>G272*32</f>
        <v>0</v>
      </c>
      <c r="K272" s="14">
        <f>SUM(I272:J272)</f>
        <v>0</v>
      </c>
      <c r="L272" s="413"/>
      <c r="M272" s="115" t="str">
        <f t="shared" si="5"/>
        <v xml:space="preserve">   </v>
      </c>
    </row>
    <row r="273" spans="1:13" x14ac:dyDescent="0.2">
      <c r="A273" s="418"/>
      <c r="B273" s="237" t="str">
        <f>Capacidades!M1766</f>
        <v xml:space="preserve">   </v>
      </c>
      <c r="C273" s="236"/>
      <c r="D273" s="15"/>
      <c r="E273" s="15"/>
      <c r="F273" s="15"/>
      <c r="G273" s="15"/>
      <c r="H273" s="16"/>
      <c r="I273" s="16"/>
      <c r="J273" s="16"/>
      <c r="K273" s="16"/>
      <c r="L273" s="414"/>
      <c r="M273" s="115" t="str">
        <f t="shared" si="5"/>
        <v xml:space="preserve">   </v>
      </c>
    </row>
    <row r="274" spans="1:13" x14ac:dyDescent="0.2">
      <c r="A274" s="418"/>
      <c r="B274" s="237" t="str">
        <f>Capacidades!M1767</f>
        <v xml:space="preserve">   </v>
      </c>
      <c r="C274" s="236"/>
      <c r="D274" s="15"/>
      <c r="E274" s="15"/>
      <c r="F274" s="15"/>
      <c r="G274" s="15"/>
      <c r="H274" s="16"/>
      <c r="I274" s="16"/>
      <c r="J274" s="16"/>
      <c r="K274" s="16"/>
      <c r="L274" s="414"/>
      <c r="M274" s="115" t="str">
        <f t="shared" si="5"/>
        <v xml:space="preserve">   </v>
      </c>
    </row>
    <row r="275" spans="1:13" x14ac:dyDescent="0.2">
      <c r="A275" s="418"/>
      <c r="B275" s="237" t="str">
        <f>Capacidades!M1768</f>
        <v xml:space="preserve">   </v>
      </c>
      <c r="C275" s="236"/>
      <c r="D275" s="15"/>
      <c r="E275" s="15"/>
      <c r="F275" s="15"/>
      <c r="G275" s="15"/>
      <c r="H275" s="16"/>
      <c r="I275" s="16"/>
      <c r="J275" s="16"/>
      <c r="K275" s="16"/>
      <c r="L275" s="414"/>
      <c r="M275" s="115" t="str">
        <f t="shared" si="5"/>
        <v xml:space="preserve">   </v>
      </c>
    </row>
    <row r="276" spans="1:13" x14ac:dyDescent="0.2">
      <c r="A276" s="418"/>
      <c r="B276" s="237" t="str">
        <f>Capacidades!M1769</f>
        <v xml:space="preserve">   </v>
      </c>
      <c r="C276" s="236"/>
      <c r="D276" s="15"/>
      <c r="E276" s="15"/>
      <c r="F276" s="15"/>
      <c r="G276" s="15"/>
      <c r="H276" s="16"/>
      <c r="I276" s="16"/>
      <c r="J276" s="16"/>
      <c r="K276" s="16"/>
      <c r="L276" s="414"/>
      <c r="M276" s="115" t="str">
        <f t="shared" si="5"/>
        <v xml:space="preserve">   </v>
      </c>
    </row>
    <row r="277" spans="1:13" x14ac:dyDescent="0.2">
      <c r="A277" s="418"/>
      <c r="B277" s="237" t="str">
        <f>Capacidades!M1770</f>
        <v xml:space="preserve">   </v>
      </c>
      <c r="C277" s="236"/>
      <c r="D277" s="15"/>
      <c r="E277" s="15"/>
      <c r="F277" s="15"/>
      <c r="G277" s="15"/>
      <c r="H277" s="16"/>
      <c r="I277" s="16"/>
      <c r="J277" s="16"/>
      <c r="K277" s="16"/>
      <c r="L277" s="414"/>
      <c r="M277" s="115" t="str">
        <f t="shared" si="5"/>
        <v xml:space="preserve">   </v>
      </c>
    </row>
    <row r="278" spans="1:13" x14ac:dyDescent="0.2">
      <c r="A278" s="418"/>
      <c r="B278" s="237" t="str">
        <f>Capacidades!M1771</f>
        <v xml:space="preserve">   </v>
      </c>
      <c r="C278" s="236"/>
      <c r="D278" s="15"/>
      <c r="E278" s="15"/>
      <c r="F278" s="15"/>
      <c r="G278" s="15"/>
      <c r="H278" s="16"/>
      <c r="I278" s="16"/>
      <c r="J278" s="16"/>
      <c r="K278" s="16"/>
      <c r="L278" s="414"/>
      <c r="M278" s="115" t="str">
        <f t="shared" si="5"/>
        <v xml:space="preserve">   </v>
      </c>
    </row>
    <row r="279" spans="1:13" x14ac:dyDescent="0.2">
      <c r="A279" s="418"/>
      <c r="B279" s="237" t="str">
        <f>Capacidades!M1772</f>
        <v xml:space="preserve">   </v>
      </c>
      <c r="C279" s="236"/>
      <c r="D279" s="15"/>
      <c r="E279" s="15"/>
      <c r="F279" s="15"/>
      <c r="G279" s="15"/>
      <c r="H279" s="16"/>
      <c r="I279" s="16"/>
      <c r="J279" s="16"/>
      <c r="K279" s="16"/>
      <c r="L279" s="414"/>
      <c r="M279" s="115" t="str">
        <f t="shared" si="5"/>
        <v xml:space="preserve">   </v>
      </c>
    </row>
    <row r="280" spans="1:13" x14ac:dyDescent="0.2">
      <c r="A280" s="418"/>
      <c r="B280" s="237" t="str">
        <f>Capacidades!M1773</f>
        <v xml:space="preserve">   </v>
      </c>
      <c r="C280" s="236"/>
      <c r="D280" s="15"/>
      <c r="E280" s="15"/>
      <c r="F280" s="15"/>
      <c r="G280" s="15"/>
      <c r="H280" s="16"/>
      <c r="I280" s="16"/>
      <c r="J280" s="16"/>
      <c r="K280" s="16"/>
      <c r="L280" s="414"/>
      <c r="M280" s="115" t="str">
        <f t="shared" si="5"/>
        <v xml:space="preserve">   </v>
      </c>
    </row>
    <row r="281" spans="1:13" x14ac:dyDescent="0.2">
      <c r="A281" s="419"/>
      <c r="B281" s="237" t="str">
        <f>Capacidades!M1774</f>
        <v xml:space="preserve">   </v>
      </c>
      <c r="C281" s="239"/>
      <c r="D281" s="15"/>
      <c r="E281" s="15"/>
      <c r="F281" s="15"/>
      <c r="G281" s="15"/>
      <c r="H281" s="16"/>
      <c r="I281" s="16"/>
      <c r="J281" s="16"/>
      <c r="K281" s="16"/>
      <c r="L281" s="414"/>
      <c r="M281" s="115" t="str">
        <f t="shared" si="5"/>
        <v xml:space="preserve">   </v>
      </c>
    </row>
    <row r="282" spans="1:13" x14ac:dyDescent="0.2">
      <c r="A282" s="417" t="str">
        <f>Capacidades!L1775</f>
        <v xml:space="preserve">       </v>
      </c>
      <c r="B282" s="237" t="str">
        <f>Capacidades!M1775</f>
        <v xml:space="preserve">   </v>
      </c>
      <c r="C282" s="236"/>
      <c r="D282" s="13">
        <f>Organización_Modular!F191</f>
        <v>0</v>
      </c>
      <c r="E282" s="13">
        <f>Organización_Modular!G191</f>
        <v>0</v>
      </c>
      <c r="F282" s="13">
        <f>Organización_Modular!H191</f>
        <v>0</v>
      </c>
      <c r="G282" s="13">
        <f>Organización_Modular!I191</f>
        <v>0</v>
      </c>
      <c r="H282" s="14">
        <f>SUM(F282:G282)</f>
        <v>0</v>
      </c>
      <c r="I282" s="14">
        <f>F282*16</f>
        <v>0</v>
      </c>
      <c r="J282" s="14">
        <f>G282*32</f>
        <v>0</v>
      </c>
      <c r="K282" s="14">
        <f>SUM(I282:J282)</f>
        <v>0</v>
      </c>
      <c r="L282" s="413"/>
      <c r="M282" s="115" t="str">
        <f t="shared" si="5"/>
        <v xml:space="preserve">   </v>
      </c>
    </row>
    <row r="283" spans="1:13" x14ac:dyDescent="0.2">
      <c r="A283" s="418"/>
      <c r="B283" s="237" t="str">
        <f>Capacidades!M1776</f>
        <v xml:space="preserve">   </v>
      </c>
      <c r="C283" s="236"/>
      <c r="D283" s="15"/>
      <c r="E283" s="15"/>
      <c r="F283" s="15"/>
      <c r="G283" s="15"/>
      <c r="H283" s="16"/>
      <c r="I283" s="16"/>
      <c r="J283" s="16"/>
      <c r="K283" s="16"/>
      <c r="L283" s="414"/>
      <c r="M283" s="115" t="str">
        <f t="shared" si="5"/>
        <v xml:space="preserve">   </v>
      </c>
    </row>
    <row r="284" spans="1:13" x14ac:dyDescent="0.2">
      <c r="A284" s="418"/>
      <c r="B284" s="237" t="str">
        <f>Capacidades!M1777</f>
        <v xml:space="preserve">   </v>
      </c>
      <c r="C284" s="236"/>
      <c r="D284" s="15"/>
      <c r="E284" s="15"/>
      <c r="F284" s="15"/>
      <c r="G284" s="15"/>
      <c r="H284" s="16"/>
      <c r="I284" s="16"/>
      <c r="J284" s="16"/>
      <c r="K284" s="16"/>
      <c r="L284" s="414"/>
      <c r="M284" s="115" t="str">
        <f t="shared" si="5"/>
        <v xml:space="preserve">   </v>
      </c>
    </row>
    <row r="285" spans="1:13" x14ac:dyDescent="0.2">
      <c r="A285" s="418"/>
      <c r="B285" s="237" t="str">
        <f>Capacidades!M1778</f>
        <v xml:space="preserve">   </v>
      </c>
      <c r="C285" s="236"/>
      <c r="D285" s="15"/>
      <c r="E285" s="15"/>
      <c r="F285" s="15"/>
      <c r="G285" s="15"/>
      <c r="H285" s="16"/>
      <c r="I285" s="16"/>
      <c r="J285" s="16"/>
      <c r="K285" s="16"/>
      <c r="L285" s="414"/>
      <c r="M285" s="115" t="str">
        <f t="shared" si="5"/>
        <v xml:space="preserve">   </v>
      </c>
    </row>
    <row r="286" spans="1:13" x14ac:dyDescent="0.2">
      <c r="A286" s="418"/>
      <c r="B286" s="237" t="str">
        <f>Capacidades!M1779</f>
        <v xml:space="preserve">   </v>
      </c>
      <c r="C286" s="236"/>
      <c r="D286" s="15"/>
      <c r="E286" s="15"/>
      <c r="F286" s="15"/>
      <c r="G286" s="15"/>
      <c r="H286" s="16"/>
      <c r="I286" s="16"/>
      <c r="J286" s="16"/>
      <c r="K286" s="16"/>
      <c r="L286" s="414"/>
      <c r="M286" s="115" t="str">
        <f t="shared" si="5"/>
        <v xml:space="preserve">   </v>
      </c>
    </row>
    <row r="287" spans="1:13" x14ac:dyDescent="0.2">
      <c r="A287" s="418"/>
      <c r="B287" s="237" t="str">
        <f>Capacidades!M1780</f>
        <v xml:space="preserve">   </v>
      </c>
      <c r="C287" s="236"/>
      <c r="D287" s="15"/>
      <c r="E287" s="15"/>
      <c r="F287" s="15"/>
      <c r="G287" s="15"/>
      <c r="H287" s="16"/>
      <c r="I287" s="16"/>
      <c r="J287" s="16"/>
      <c r="K287" s="16"/>
      <c r="L287" s="414"/>
      <c r="M287" s="115" t="str">
        <f t="shared" ref="M287:M321" si="6">B287</f>
        <v xml:space="preserve">   </v>
      </c>
    </row>
    <row r="288" spans="1:13" x14ac:dyDescent="0.2">
      <c r="A288" s="418"/>
      <c r="B288" s="237" t="str">
        <f>Capacidades!M1781</f>
        <v xml:space="preserve">   </v>
      </c>
      <c r="C288" s="236"/>
      <c r="D288" s="15"/>
      <c r="E288" s="15"/>
      <c r="F288" s="15"/>
      <c r="G288" s="15"/>
      <c r="H288" s="16"/>
      <c r="I288" s="16"/>
      <c r="J288" s="16"/>
      <c r="K288" s="16"/>
      <c r="L288" s="414"/>
      <c r="M288" s="115" t="str">
        <f t="shared" si="6"/>
        <v xml:space="preserve">   </v>
      </c>
    </row>
    <row r="289" spans="1:13" x14ac:dyDescent="0.2">
      <c r="A289" s="418"/>
      <c r="B289" s="237" t="str">
        <f>Capacidades!M1782</f>
        <v xml:space="preserve">   </v>
      </c>
      <c r="C289" s="236"/>
      <c r="D289" s="15"/>
      <c r="E289" s="15"/>
      <c r="F289" s="15"/>
      <c r="G289" s="15"/>
      <c r="H289" s="16"/>
      <c r="I289" s="16"/>
      <c r="J289" s="16"/>
      <c r="K289" s="16"/>
      <c r="L289" s="414"/>
      <c r="M289" s="115" t="str">
        <f t="shared" si="6"/>
        <v xml:space="preserve">   </v>
      </c>
    </row>
    <row r="290" spans="1:13" x14ac:dyDescent="0.2">
      <c r="A290" s="418"/>
      <c r="B290" s="237" t="str">
        <f>Capacidades!M1783</f>
        <v xml:space="preserve">   </v>
      </c>
      <c r="C290" s="236"/>
      <c r="D290" s="15"/>
      <c r="E290" s="15"/>
      <c r="F290" s="15"/>
      <c r="G290" s="15"/>
      <c r="H290" s="16"/>
      <c r="I290" s="16"/>
      <c r="J290" s="16"/>
      <c r="K290" s="16"/>
      <c r="L290" s="414"/>
      <c r="M290" s="115" t="str">
        <f t="shared" si="6"/>
        <v xml:space="preserve">   </v>
      </c>
    </row>
    <row r="291" spans="1:13" x14ac:dyDescent="0.2">
      <c r="A291" s="419"/>
      <c r="B291" s="237" t="str">
        <f>Capacidades!M1784</f>
        <v xml:space="preserve">   </v>
      </c>
      <c r="C291" s="239"/>
      <c r="D291" s="15"/>
      <c r="E291" s="15"/>
      <c r="F291" s="15"/>
      <c r="G291" s="15"/>
      <c r="H291" s="16"/>
      <c r="I291" s="16"/>
      <c r="J291" s="16"/>
      <c r="K291" s="16"/>
      <c r="L291" s="414"/>
      <c r="M291" s="115" t="str">
        <f t="shared" si="6"/>
        <v xml:space="preserve">   </v>
      </c>
    </row>
    <row r="292" spans="1:13" x14ac:dyDescent="0.2">
      <c r="A292" s="417" t="str">
        <f>Capacidades!L1785</f>
        <v xml:space="preserve">       </v>
      </c>
      <c r="B292" s="237" t="str">
        <f>Capacidades!M1785</f>
        <v xml:space="preserve">   </v>
      </c>
      <c r="C292" s="236"/>
      <c r="D292" s="13">
        <f>Organización_Modular!F192</f>
        <v>0</v>
      </c>
      <c r="E292" s="13">
        <f>Organización_Modular!G192</f>
        <v>0</v>
      </c>
      <c r="F292" s="13">
        <f>Organización_Modular!H192</f>
        <v>0</v>
      </c>
      <c r="G292" s="13">
        <f>Organización_Modular!I192</f>
        <v>0</v>
      </c>
      <c r="H292" s="14">
        <f>SUM(F292:G292)</f>
        <v>0</v>
      </c>
      <c r="I292" s="14">
        <f>F292*16</f>
        <v>0</v>
      </c>
      <c r="J292" s="14">
        <f>G292*32</f>
        <v>0</v>
      </c>
      <c r="K292" s="14">
        <f>SUM(I292:J292)</f>
        <v>0</v>
      </c>
      <c r="L292" s="413"/>
      <c r="M292" s="115" t="str">
        <f t="shared" si="6"/>
        <v xml:space="preserve">   </v>
      </c>
    </row>
    <row r="293" spans="1:13" x14ac:dyDescent="0.2">
      <c r="A293" s="418"/>
      <c r="B293" s="237" t="str">
        <f>Capacidades!M1786</f>
        <v xml:space="preserve">   </v>
      </c>
      <c r="C293" s="236"/>
      <c r="D293" s="15"/>
      <c r="E293" s="15"/>
      <c r="F293" s="15"/>
      <c r="G293" s="15"/>
      <c r="H293" s="16"/>
      <c r="I293" s="16"/>
      <c r="J293" s="16"/>
      <c r="K293" s="16"/>
      <c r="L293" s="414"/>
      <c r="M293" s="115" t="str">
        <f t="shared" si="6"/>
        <v xml:space="preserve">   </v>
      </c>
    </row>
    <row r="294" spans="1:13" x14ac:dyDescent="0.2">
      <c r="A294" s="418"/>
      <c r="B294" s="237" t="str">
        <f>Capacidades!M1787</f>
        <v xml:space="preserve">   </v>
      </c>
      <c r="C294" s="236"/>
      <c r="D294" s="15"/>
      <c r="E294" s="15"/>
      <c r="F294" s="15"/>
      <c r="G294" s="15"/>
      <c r="H294" s="16"/>
      <c r="I294" s="16"/>
      <c r="J294" s="16"/>
      <c r="K294" s="16"/>
      <c r="L294" s="414"/>
      <c r="M294" s="115" t="str">
        <f t="shared" si="6"/>
        <v xml:space="preserve">   </v>
      </c>
    </row>
    <row r="295" spans="1:13" x14ac:dyDescent="0.2">
      <c r="A295" s="418"/>
      <c r="B295" s="237" t="str">
        <f>Capacidades!M1788</f>
        <v xml:space="preserve">   </v>
      </c>
      <c r="C295" s="236"/>
      <c r="D295" s="15"/>
      <c r="E295" s="15"/>
      <c r="F295" s="15"/>
      <c r="G295" s="15"/>
      <c r="H295" s="16"/>
      <c r="I295" s="16"/>
      <c r="J295" s="16"/>
      <c r="K295" s="16"/>
      <c r="L295" s="414"/>
      <c r="M295" s="115" t="str">
        <f t="shared" si="6"/>
        <v xml:space="preserve">   </v>
      </c>
    </row>
    <row r="296" spans="1:13" x14ac:dyDescent="0.2">
      <c r="A296" s="418"/>
      <c r="B296" s="237" t="str">
        <f>Capacidades!M1789</f>
        <v xml:space="preserve">   </v>
      </c>
      <c r="C296" s="236"/>
      <c r="D296" s="15"/>
      <c r="E296" s="15"/>
      <c r="F296" s="15"/>
      <c r="G296" s="15"/>
      <c r="H296" s="16"/>
      <c r="I296" s="16"/>
      <c r="J296" s="16"/>
      <c r="K296" s="16"/>
      <c r="L296" s="414"/>
      <c r="M296" s="115" t="str">
        <f t="shared" si="6"/>
        <v xml:space="preserve">   </v>
      </c>
    </row>
    <row r="297" spans="1:13" x14ac:dyDescent="0.2">
      <c r="A297" s="418"/>
      <c r="B297" s="237" t="str">
        <f>Capacidades!M1790</f>
        <v xml:space="preserve">   </v>
      </c>
      <c r="C297" s="236"/>
      <c r="D297" s="15"/>
      <c r="E297" s="15"/>
      <c r="F297" s="15"/>
      <c r="G297" s="15"/>
      <c r="H297" s="16"/>
      <c r="I297" s="16"/>
      <c r="J297" s="16"/>
      <c r="K297" s="16"/>
      <c r="L297" s="414"/>
      <c r="M297" s="115" t="str">
        <f t="shared" si="6"/>
        <v xml:space="preserve">   </v>
      </c>
    </row>
    <row r="298" spans="1:13" x14ac:dyDescent="0.2">
      <c r="A298" s="418"/>
      <c r="B298" s="237" t="str">
        <f>Capacidades!M1791</f>
        <v xml:space="preserve">   </v>
      </c>
      <c r="C298" s="236"/>
      <c r="D298" s="15"/>
      <c r="E298" s="15"/>
      <c r="F298" s="15"/>
      <c r="G298" s="15"/>
      <c r="H298" s="16"/>
      <c r="I298" s="16"/>
      <c r="J298" s="16"/>
      <c r="K298" s="16"/>
      <c r="L298" s="414"/>
      <c r="M298" s="115" t="str">
        <f t="shared" si="6"/>
        <v xml:space="preserve">   </v>
      </c>
    </row>
    <row r="299" spans="1:13" x14ac:dyDescent="0.2">
      <c r="A299" s="418"/>
      <c r="B299" s="237" t="str">
        <f>Capacidades!M1792</f>
        <v xml:space="preserve">   </v>
      </c>
      <c r="C299" s="236"/>
      <c r="D299" s="15"/>
      <c r="E299" s="15"/>
      <c r="F299" s="15"/>
      <c r="G299" s="15"/>
      <c r="H299" s="16"/>
      <c r="I299" s="16"/>
      <c r="J299" s="16"/>
      <c r="K299" s="16"/>
      <c r="L299" s="414"/>
      <c r="M299" s="115" t="str">
        <f t="shared" si="6"/>
        <v xml:space="preserve">   </v>
      </c>
    </row>
    <row r="300" spans="1:13" x14ac:dyDescent="0.2">
      <c r="A300" s="418"/>
      <c r="B300" s="237" t="str">
        <f>Capacidades!M1793</f>
        <v xml:space="preserve">   </v>
      </c>
      <c r="C300" s="236"/>
      <c r="D300" s="15"/>
      <c r="E300" s="15"/>
      <c r="F300" s="15"/>
      <c r="G300" s="15"/>
      <c r="H300" s="16"/>
      <c r="I300" s="16"/>
      <c r="J300" s="16"/>
      <c r="K300" s="16"/>
      <c r="L300" s="414"/>
      <c r="M300" s="115" t="str">
        <f t="shared" si="6"/>
        <v xml:space="preserve">   </v>
      </c>
    </row>
    <row r="301" spans="1:13" x14ac:dyDescent="0.2">
      <c r="A301" s="419"/>
      <c r="B301" s="237" t="str">
        <f>Capacidades!M1794</f>
        <v xml:space="preserve">   </v>
      </c>
      <c r="C301" s="239"/>
      <c r="D301" s="15"/>
      <c r="E301" s="15"/>
      <c r="F301" s="15"/>
      <c r="G301" s="15"/>
      <c r="H301" s="16"/>
      <c r="I301" s="16"/>
      <c r="J301" s="16"/>
      <c r="K301" s="16"/>
      <c r="L301" s="414"/>
      <c r="M301" s="115" t="str">
        <f t="shared" si="6"/>
        <v xml:space="preserve">   </v>
      </c>
    </row>
    <row r="302" spans="1:13" x14ac:dyDescent="0.2">
      <c r="A302" s="417" t="str">
        <f>Capacidades!L1795</f>
        <v xml:space="preserve">       </v>
      </c>
      <c r="B302" s="237" t="str">
        <f>Capacidades!M1795</f>
        <v xml:space="preserve">   </v>
      </c>
      <c r="C302" s="236"/>
      <c r="D302" s="13">
        <f>Organización_Modular!F193</f>
        <v>0</v>
      </c>
      <c r="E302" s="13">
        <f>Organización_Modular!G193</f>
        <v>0</v>
      </c>
      <c r="F302" s="13">
        <f>Organización_Modular!H193</f>
        <v>0</v>
      </c>
      <c r="G302" s="13">
        <f>Organización_Modular!I193</f>
        <v>0</v>
      </c>
      <c r="H302" s="14">
        <f>SUM(F302:G302)</f>
        <v>0</v>
      </c>
      <c r="I302" s="14">
        <f>F302*16</f>
        <v>0</v>
      </c>
      <c r="J302" s="14">
        <f>G302*32</f>
        <v>0</v>
      </c>
      <c r="K302" s="14">
        <f>SUM(I302:J302)</f>
        <v>0</v>
      </c>
      <c r="L302" s="413"/>
      <c r="M302" s="115" t="str">
        <f t="shared" si="6"/>
        <v xml:space="preserve">   </v>
      </c>
    </row>
    <row r="303" spans="1:13" x14ac:dyDescent="0.2">
      <c r="A303" s="418"/>
      <c r="B303" s="237" t="str">
        <f>Capacidades!M1796</f>
        <v xml:space="preserve">   </v>
      </c>
      <c r="C303" s="236"/>
      <c r="D303" s="15"/>
      <c r="E303" s="15"/>
      <c r="F303" s="15"/>
      <c r="G303" s="15"/>
      <c r="H303" s="16"/>
      <c r="I303" s="16"/>
      <c r="J303" s="16"/>
      <c r="K303" s="16"/>
      <c r="L303" s="414"/>
      <c r="M303" s="115" t="str">
        <f t="shared" si="6"/>
        <v xml:space="preserve">   </v>
      </c>
    </row>
    <row r="304" spans="1:13" x14ac:dyDescent="0.2">
      <c r="A304" s="418"/>
      <c r="B304" s="237" t="str">
        <f>Capacidades!M1797</f>
        <v xml:space="preserve">   </v>
      </c>
      <c r="C304" s="236"/>
      <c r="D304" s="15"/>
      <c r="E304" s="15"/>
      <c r="F304" s="15"/>
      <c r="G304" s="15"/>
      <c r="H304" s="16"/>
      <c r="I304" s="16"/>
      <c r="J304" s="16"/>
      <c r="K304" s="16"/>
      <c r="L304" s="414"/>
      <c r="M304" s="115" t="str">
        <f t="shared" si="6"/>
        <v xml:space="preserve">   </v>
      </c>
    </row>
    <row r="305" spans="1:13" x14ac:dyDescent="0.2">
      <c r="A305" s="418"/>
      <c r="B305" s="237" t="str">
        <f>Capacidades!M1798</f>
        <v xml:space="preserve">   </v>
      </c>
      <c r="C305" s="236"/>
      <c r="D305" s="15"/>
      <c r="E305" s="15"/>
      <c r="F305" s="15"/>
      <c r="G305" s="15"/>
      <c r="H305" s="16"/>
      <c r="I305" s="16"/>
      <c r="J305" s="16"/>
      <c r="K305" s="16"/>
      <c r="L305" s="414"/>
      <c r="M305" s="115" t="str">
        <f t="shared" si="6"/>
        <v xml:space="preserve">   </v>
      </c>
    </row>
    <row r="306" spans="1:13" x14ac:dyDescent="0.2">
      <c r="A306" s="418"/>
      <c r="B306" s="237" t="str">
        <f>Capacidades!M1799</f>
        <v xml:space="preserve">   </v>
      </c>
      <c r="C306" s="236"/>
      <c r="D306" s="15"/>
      <c r="E306" s="15"/>
      <c r="F306" s="15"/>
      <c r="G306" s="15"/>
      <c r="H306" s="16"/>
      <c r="I306" s="16"/>
      <c r="J306" s="16"/>
      <c r="K306" s="16"/>
      <c r="L306" s="414"/>
      <c r="M306" s="115" t="str">
        <f t="shared" si="6"/>
        <v xml:space="preserve">   </v>
      </c>
    </row>
    <row r="307" spans="1:13" x14ac:dyDescent="0.2">
      <c r="A307" s="418"/>
      <c r="B307" s="237" t="str">
        <f>Capacidades!M1800</f>
        <v xml:space="preserve">   </v>
      </c>
      <c r="C307" s="236"/>
      <c r="D307" s="15"/>
      <c r="E307" s="15"/>
      <c r="F307" s="15"/>
      <c r="G307" s="15"/>
      <c r="H307" s="16"/>
      <c r="I307" s="16"/>
      <c r="J307" s="16"/>
      <c r="K307" s="16"/>
      <c r="L307" s="414"/>
      <c r="M307" s="115" t="str">
        <f t="shared" si="6"/>
        <v xml:space="preserve">   </v>
      </c>
    </row>
    <row r="308" spans="1:13" x14ac:dyDescent="0.2">
      <c r="A308" s="418"/>
      <c r="B308" s="237" t="str">
        <f>Capacidades!M1801</f>
        <v xml:space="preserve">   </v>
      </c>
      <c r="C308" s="236"/>
      <c r="D308" s="15"/>
      <c r="E308" s="15"/>
      <c r="F308" s="15"/>
      <c r="G308" s="15"/>
      <c r="H308" s="16"/>
      <c r="I308" s="16"/>
      <c r="J308" s="16"/>
      <c r="K308" s="16"/>
      <c r="L308" s="414"/>
      <c r="M308" s="115" t="str">
        <f t="shared" si="6"/>
        <v xml:space="preserve">   </v>
      </c>
    </row>
    <row r="309" spans="1:13" x14ac:dyDescent="0.2">
      <c r="A309" s="418"/>
      <c r="B309" s="237" t="str">
        <f>Capacidades!M1802</f>
        <v xml:space="preserve">   </v>
      </c>
      <c r="C309" s="236"/>
      <c r="D309" s="15"/>
      <c r="E309" s="15"/>
      <c r="F309" s="15"/>
      <c r="G309" s="15"/>
      <c r="H309" s="16"/>
      <c r="I309" s="16"/>
      <c r="J309" s="16"/>
      <c r="K309" s="16"/>
      <c r="L309" s="414"/>
      <c r="M309" s="115" t="str">
        <f t="shared" si="6"/>
        <v xml:space="preserve">   </v>
      </c>
    </row>
    <row r="310" spans="1:13" x14ac:dyDescent="0.2">
      <c r="A310" s="418"/>
      <c r="B310" s="237" t="str">
        <f>Capacidades!M1803</f>
        <v xml:space="preserve">   </v>
      </c>
      <c r="C310" s="236"/>
      <c r="D310" s="15"/>
      <c r="E310" s="15"/>
      <c r="F310" s="15"/>
      <c r="G310" s="15"/>
      <c r="H310" s="16"/>
      <c r="I310" s="16"/>
      <c r="J310" s="16"/>
      <c r="K310" s="16"/>
      <c r="L310" s="414"/>
      <c r="M310" s="115" t="str">
        <f t="shared" si="6"/>
        <v xml:space="preserve">   </v>
      </c>
    </row>
    <row r="311" spans="1:13" x14ac:dyDescent="0.2">
      <c r="A311" s="419"/>
      <c r="B311" s="237" t="str">
        <f>Capacidades!M1804</f>
        <v xml:space="preserve">   </v>
      </c>
      <c r="C311" s="239"/>
      <c r="D311" s="15"/>
      <c r="E311" s="15"/>
      <c r="F311" s="15"/>
      <c r="G311" s="15"/>
      <c r="H311" s="16"/>
      <c r="I311" s="16"/>
      <c r="J311" s="16"/>
      <c r="K311" s="16"/>
      <c r="L311" s="414"/>
      <c r="M311" s="115" t="str">
        <f t="shared" si="6"/>
        <v xml:space="preserve">   </v>
      </c>
    </row>
    <row r="312" spans="1:13" x14ac:dyDescent="0.2">
      <c r="A312" s="417" t="str">
        <f>Capacidades!L1805</f>
        <v xml:space="preserve">       </v>
      </c>
      <c r="B312" s="237" t="str">
        <f>Capacidades!M1805</f>
        <v xml:space="preserve">   </v>
      </c>
      <c r="C312" s="236"/>
      <c r="D312" s="13">
        <f>Organización_Modular!F194</f>
        <v>0</v>
      </c>
      <c r="E312" s="13">
        <f>Organización_Modular!G194</f>
        <v>0</v>
      </c>
      <c r="F312" s="13">
        <f>Organización_Modular!H194</f>
        <v>0</v>
      </c>
      <c r="G312" s="13">
        <f>Organización_Modular!I194</f>
        <v>0</v>
      </c>
      <c r="H312" s="14">
        <f>SUM(F312:G312)</f>
        <v>0</v>
      </c>
      <c r="I312" s="14">
        <f>F312*16</f>
        <v>0</v>
      </c>
      <c r="J312" s="14">
        <f>G312*32</f>
        <v>0</v>
      </c>
      <c r="K312" s="14">
        <f>SUM(I312:J312)</f>
        <v>0</v>
      </c>
      <c r="L312" s="413"/>
      <c r="M312" s="115" t="str">
        <f t="shared" si="6"/>
        <v xml:space="preserve">   </v>
      </c>
    </row>
    <row r="313" spans="1:13" x14ac:dyDescent="0.2">
      <c r="A313" s="418"/>
      <c r="B313" s="237" t="str">
        <f>Capacidades!M1806</f>
        <v xml:space="preserve">   </v>
      </c>
      <c r="C313" s="236"/>
      <c r="D313" s="15"/>
      <c r="E313" s="15"/>
      <c r="F313" s="16"/>
      <c r="G313" s="16"/>
      <c r="H313" s="16"/>
      <c r="I313" s="16"/>
      <c r="J313" s="16"/>
      <c r="K313" s="16"/>
      <c r="L313" s="414"/>
      <c r="M313" s="115" t="str">
        <f t="shared" si="6"/>
        <v xml:space="preserve">   </v>
      </c>
    </row>
    <row r="314" spans="1:13" x14ac:dyDescent="0.2">
      <c r="A314" s="418"/>
      <c r="B314" s="237" t="str">
        <f>Capacidades!M1807</f>
        <v xml:space="preserve">   </v>
      </c>
      <c r="C314" s="236"/>
      <c r="D314" s="15"/>
      <c r="E314" s="15"/>
      <c r="F314" s="16"/>
      <c r="G314" s="16"/>
      <c r="H314" s="16"/>
      <c r="I314" s="16"/>
      <c r="J314" s="16"/>
      <c r="K314" s="16"/>
      <c r="L314" s="414"/>
      <c r="M314" s="115" t="str">
        <f t="shared" si="6"/>
        <v xml:space="preserve">   </v>
      </c>
    </row>
    <row r="315" spans="1:13" x14ac:dyDescent="0.2">
      <c r="A315" s="418"/>
      <c r="B315" s="237" t="str">
        <f>Capacidades!M1808</f>
        <v xml:space="preserve">   </v>
      </c>
      <c r="C315" s="236"/>
      <c r="D315" s="15"/>
      <c r="E315" s="15"/>
      <c r="F315" s="16"/>
      <c r="G315" s="16"/>
      <c r="H315" s="16"/>
      <c r="I315" s="16"/>
      <c r="J315" s="16"/>
      <c r="K315" s="16"/>
      <c r="L315" s="414"/>
      <c r="M315" s="115" t="str">
        <f t="shared" si="6"/>
        <v xml:space="preserve">   </v>
      </c>
    </row>
    <row r="316" spans="1:13" x14ac:dyDescent="0.2">
      <c r="A316" s="418"/>
      <c r="B316" s="237" t="str">
        <f>Capacidades!M1809</f>
        <v xml:space="preserve">   </v>
      </c>
      <c r="C316" s="236"/>
      <c r="D316" s="15"/>
      <c r="E316" s="15"/>
      <c r="F316" s="15"/>
      <c r="G316" s="15"/>
      <c r="H316" s="16"/>
      <c r="I316" s="16"/>
      <c r="J316" s="16"/>
      <c r="K316" s="16"/>
      <c r="L316" s="414"/>
      <c r="M316" s="115" t="str">
        <f t="shared" si="6"/>
        <v xml:space="preserve">   </v>
      </c>
    </row>
    <row r="317" spans="1:13" x14ac:dyDescent="0.2">
      <c r="A317" s="418"/>
      <c r="B317" s="237" t="str">
        <f>Capacidades!M1810</f>
        <v xml:space="preserve">   </v>
      </c>
      <c r="C317" s="236"/>
      <c r="D317" s="15"/>
      <c r="E317" s="15"/>
      <c r="F317" s="15"/>
      <c r="G317" s="15"/>
      <c r="H317" s="16"/>
      <c r="I317" s="16"/>
      <c r="J317" s="16"/>
      <c r="K317" s="16"/>
      <c r="L317" s="414"/>
      <c r="M317" s="115" t="str">
        <f t="shared" si="6"/>
        <v xml:space="preserve">   </v>
      </c>
    </row>
    <row r="318" spans="1:13" x14ac:dyDescent="0.2">
      <c r="A318" s="418"/>
      <c r="B318" s="237" t="str">
        <f>Capacidades!M1811</f>
        <v xml:space="preserve">   </v>
      </c>
      <c r="C318" s="236"/>
      <c r="D318" s="15"/>
      <c r="E318" s="15"/>
      <c r="F318" s="15"/>
      <c r="G318" s="15"/>
      <c r="H318" s="16"/>
      <c r="I318" s="16"/>
      <c r="J318" s="16"/>
      <c r="K318" s="16"/>
      <c r="L318" s="414"/>
      <c r="M318" s="115" t="str">
        <f t="shared" si="6"/>
        <v xml:space="preserve">   </v>
      </c>
    </row>
    <row r="319" spans="1:13" x14ac:dyDescent="0.2">
      <c r="A319" s="418"/>
      <c r="B319" s="237" t="str">
        <f>Capacidades!M1812</f>
        <v xml:space="preserve">   </v>
      </c>
      <c r="C319" s="236"/>
      <c r="D319" s="15"/>
      <c r="E319" s="15"/>
      <c r="F319" s="15"/>
      <c r="G319" s="15"/>
      <c r="H319" s="16"/>
      <c r="I319" s="16"/>
      <c r="J319" s="16"/>
      <c r="K319" s="16"/>
      <c r="L319" s="414"/>
      <c r="M319" s="115" t="str">
        <f t="shared" si="6"/>
        <v xml:space="preserve">   </v>
      </c>
    </row>
    <row r="320" spans="1:13" x14ac:dyDescent="0.2">
      <c r="A320" s="418"/>
      <c r="B320" s="237" t="str">
        <f>Capacidades!M1813</f>
        <v xml:space="preserve">   </v>
      </c>
      <c r="C320" s="236"/>
      <c r="D320" s="15"/>
      <c r="E320" s="15"/>
      <c r="F320" s="16"/>
      <c r="G320" s="16"/>
      <c r="H320" s="16"/>
      <c r="I320" s="16"/>
      <c r="J320" s="16"/>
      <c r="K320" s="16"/>
      <c r="L320" s="414"/>
      <c r="M320" s="115" t="str">
        <f t="shared" si="6"/>
        <v xml:space="preserve">   </v>
      </c>
    </row>
    <row r="321" spans="1:13" x14ac:dyDescent="0.2">
      <c r="A321" s="419"/>
      <c r="B321" s="237" t="str">
        <f>Capacidades!M1814</f>
        <v xml:space="preserve">   </v>
      </c>
      <c r="C321" s="239"/>
      <c r="D321" s="15"/>
      <c r="E321" s="15"/>
      <c r="F321" s="16"/>
      <c r="G321" s="16"/>
      <c r="H321" s="16"/>
      <c r="I321" s="16"/>
      <c r="J321" s="16"/>
      <c r="K321" s="16"/>
      <c r="L321" s="414"/>
      <c r="M321" s="115" t="str">
        <f t="shared" si="6"/>
        <v xml:space="preserve">   </v>
      </c>
    </row>
    <row r="322" spans="1:13" ht="15.75" x14ac:dyDescent="0.2">
      <c r="A322" s="453" t="s">
        <v>104</v>
      </c>
      <c r="B322" s="453"/>
      <c r="C322" s="453"/>
      <c r="D322" s="453"/>
      <c r="E322" s="453"/>
      <c r="F322" s="453"/>
      <c r="G322" s="453"/>
      <c r="H322" s="453"/>
      <c r="I322" s="453"/>
      <c r="J322" s="453"/>
      <c r="K322" s="453"/>
      <c r="L322" s="453"/>
      <c r="M322" s="115" t="str">
        <f>A322</f>
        <v xml:space="preserve">COMPETENCIAS PARA LA EMPLEABILIDAD INCORPORADAS COMO CONTENIDO  TRANSVERSAL </v>
      </c>
    </row>
    <row r="323" spans="1:13" ht="24" customHeight="1" x14ac:dyDescent="0.2">
      <c r="A323" s="428" t="str">
        <f>'M5'!A323:L323</f>
        <v>CE6. Trabajo colaborativo.- Participar de forma activa en el logro de objetivos y metas comunes, integrándose con otras personas con criterio de respeto y justicia, sin estereotipos de género u otros, en un contexto determinado.</v>
      </c>
      <c r="B323" s="428"/>
      <c r="C323" s="428"/>
      <c r="D323" s="428"/>
      <c r="E323" s="428"/>
      <c r="F323" s="428"/>
      <c r="G323" s="428"/>
      <c r="H323" s="428"/>
      <c r="I323" s="428"/>
      <c r="J323" s="428"/>
      <c r="K323" s="428"/>
      <c r="L323" s="428"/>
      <c r="M323" s="115" t="str">
        <f t="shared" ref="M323:M358" si="7">A323</f>
        <v>CE6. Trabajo colaborativo.- Participar de forma activa en el logro de objetivos y metas comunes, integrándose con otras personas con criterio de respeto y justicia, sin estereotipos de género u otros, en un contexto determinado.</v>
      </c>
    </row>
    <row r="324" spans="1:13" ht="24" customHeight="1" x14ac:dyDescent="0.2">
      <c r="A324" s="428" t="str">
        <f>'M5'!A324:L324</f>
        <v>CE7. Liderazgo personal y profesional.- Articular recursos y potencialidades de cada integrante de su equipo logrando un trabajo comprometido, colaborativo, creativo, ético, sensible a su contexto social y ambiente, en pro del bien común.</v>
      </c>
      <c r="B324" s="428"/>
      <c r="C324" s="428"/>
      <c r="D324" s="428"/>
      <c r="E324" s="428"/>
      <c r="F324" s="428"/>
      <c r="G324" s="428"/>
      <c r="H324" s="428"/>
      <c r="I324" s="428"/>
      <c r="J324" s="428"/>
      <c r="K324" s="428"/>
      <c r="L324" s="428"/>
      <c r="M324" s="115" t="str">
        <f t="shared" si="7"/>
        <v>CE7. Liderazgo personal y profesional.- Articular recursos y potencialidades de cada integrante de su equipo logrando un trabajo comprometido, colaborativo, creativo, ético, sensible a su contexto social y ambiente, en pro del bien común.</v>
      </c>
    </row>
    <row r="325" spans="1:13" ht="18.75" customHeight="1" x14ac:dyDescent="0.2">
      <c r="A325" s="428">
        <f>'M5'!A325:L325</f>
        <v>0</v>
      </c>
      <c r="B325" s="428"/>
      <c r="C325" s="428"/>
      <c r="D325" s="428"/>
      <c r="E325" s="428"/>
      <c r="F325" s="428"/>
      <c r="G325" s="428"/>
      <c r="H325" s="428"/>
      <c r="I325" s="428"/>
      <c r="J325" s="428"/>
      <c r="K325" s="428"/>
      <c r="L325" s="428"/>
      <c r="M325" s="115">
        <f t="shared" si="7"/>
        <v>0</v>
      </c>
    </row>
    <row r="326" spans="1:13" ht="25.5" customHeight="1" x14ac:dyDescent="0.2">
      <c r="A326" s="424" t="s">
        <v>90</v>
      </c>
      <c r="B326" s="424"/>
      <c r="C326" s="424" t="s">
        <v>89</v>
      </c>
      <c r="D326" s="424"/>
      <c r="E326" s="424"/>
      <c r="F326" s="424"/>
      <c r="G326" s="424"/>
      <c r="H326" s="424"/>
      <c r="I326" s="424"/>
      <c r="J326" s="424"/>
      <c r="K326" s="424"/>
      <c r="L326" s="424"/>
      <c r="M326" s="115" t="str">
        <f t="shared" si="7"/>
        <v>CAPACIDADES A FORTALECER</v>
      </c>
    </row>
    <row r="327" spans="1:13" x14ac:dyDescent="0.2">
      <c r="A327" s="428" t="str">
        <f ca="1">OFFSET($A$9,(ROW()-326)*10-1,0)</f>
        <v xml:space="preserve">       </v>
      </c>
      <c r="B327" s="428"/>
      <c r="C327" s="441" t="str">
        <f>'M5'!C327:L356</f>
        <v xml:space="preserve">Se ejecutarán las siguientes estrategias para promover el trabajo colaborativo en el programa de estudios de administración de empresas, las cuales serán incluidas en todas las actividades de aprendizaje de las unidades didácticas del plan de estudios.  
1) Para la organización: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De igual forma, se incorporarán las siguientes estrategias para promover el liderazgo: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v>
      </c>
      <c r="D327" s="442"/>
      <c r="E327" s="442"/>
      <c r="F327" s="442"/>
      <c r="G327" s="442"/>
      <c r="H327" s="442"/>
      <c r="I327" s="442"/>
      <c r="J327" s="442"/>
      <c r="K327" s="442"/>
      <c r="L327" s="443"/>
      <c r="M327" s="115" t="str">
        <f t="shared" ca="1" si="7"/>
        <v xml:space="preserve">       </v>
      </c>
    </row>
    <row r="328" spans="1:13" x14ac:dyDescent="0.2">
      <c r="A328" s="428" t="str">
        <f t="shared" ref="A328:A346" ca="1" si="8">OFFSET($A$9,(ROW()-326)*10-1,0)</f>
        <v xml:space="preserve">       </v>
      </c>
      <c r="B328" s="428"/>
      <c r="C328" s="444"/>
      <c r="D328" s="445"/>
      <c r="E328" s="445"/>
      <c r="F328" s="445"/>
      <c r="G328" s="445"/>
      <c r="H328" s="445"/>
      <c r="I328" s="445"/>
      <c r="J328" s="445"/>
      <c r="K328" s="445"/>
      <c r="L328" s="446"/>
      <c r="M328" s="115" t="str">
        <f t="shared" ca="1" si="7"/>
        <v xml:space="preserve">       </v>
      </c>
    </row>
    <row r="329" spans="1:13" x14ac:dyDescent="0.2">
      <c r="A329" s="428" t="str">
        <f t="shared" ca="1" si="8"/>
        <v xml:space="preserve">       </v>
      </c>
      <c r="B329" s="428"/>
      <c r="C329" s="444"/>
      <c r="D329" s="445"/>
      <c r="E329" s="445"/>
      <c r="F329" s="445"/>
      <c r="G329" s="445"/>
      <c r="H329" s="445"/>
      <c r="I329" s="445"/>
      <c r="J329" s="445"/>
      <c r="K329" s="445"/>
      <c r="L329" s="446"/>
      <c r="M329" s="115" t="str">
        <f t="shared" ca="1" si="7"/>
        <v xml:space="preserve">       </v>
      </c>
    </row>
    <row r="330" spans="1:13" x14ac:dyDescent="0.2">
      <c r="A330" s="428" t="str">
        <f t="shared" ca="1" si="8"/>
        <v xml:space="preserve">       </v>
      </c>
      <c r="B330" s="428"/>
      <c r="C330" s="444"/>
      <c r="D330" s="445"/>
      <c r="E330" s="445"/>
      <c r="F330" s="445"/>
      <c r="G330" s="445"/>
      <c r="H330" s="445"/>
      <c r="I330" s="445"/>
      <c r="J330" s="445"/>
      <c r="K330" s="445"/>
      <c r="L330" s="446"/>
      <c r="M330" s="115" t="str">
        <f t="shared" ca="1" si="7"/>
        <v xml:space="preserve">       </v>
      </c>
    </row>
    <row r="331" spans="1:13" x14ac:dyDescent="0.2">
      <c r="A331" s="428" t="str">
        <f t="shared" ca="1" si="8"/>
        <v xml:space="preserve">       </v>
      </c>
      <c r="B331" s="428"/>
      <c r="C331" s="444"/>
      <c r="D331" s="445"/>
      <c r="E331" s="445"/>
      <c r="F331" s="445"/>
      <c r="G331" s="445"/>
      <c r="H331" s="445"/>
      <c r="I331" s="445"/>
      <c r="J331" s="445"/>
      <c r="K331" s="445"/>
      <c r="L331" s="446"/>
      <c r="M331" s="115" t="str">
        <f t="shared" ca="1" si="7"/>
        <v xml:space="preserve">       </v>
      </c>
    </row>
    <row r="332" spans="1:13" x14ac:dyDescent="0.2">
      <c r="A332" s="428" t="str">
        <f t="shared" ca="1" si="8"/>
        <v xml:space="preserve">       </v>
      </c>
      <c r="B332" s="428"/>
      <c r="C332" s="444"/>
      <c r="D332" s="445"/>
      <c r="E332" s="445"/>
      <c r="F332" s="445"/>
      <c r="G332" s="445"/>
      <c r="H332" s="445"/>
      <c r="I332" s="445"/>
      <c r="J332" s="445"/>
      <c r="K332" s="445"/>
      <c r="L332" s="446"/>
      <c r="M332" s="115" t="str">
        <f t="shared" ca="1" si="7"/>
        <v xml:space="preserve">       </v>
      </c>
    </row>
    <row r="333" spans="1:13" x14ac:dyDescent="0.2">
      <c r="A333" s="428" t="str">
        <f t="shared" ca="1" si="8"/>
        <v xml:space="preserve">       </v>
      </c>
      <c r="B333" s="428"/>
      <c r="C333" s="444"/>
      <c r="D333" s="445"/>
      <c r="E333" s="445"/>
      <c r="F333" s="445"/>
      <c r="G333" s="445"/>
      <c r="H333" s="445"/>
      <c r="I333" s="445"/>
      <c r="J333" s="445"/>
      <c r="K333" s="445"/>
      <c r="L333" s="446"/>
      <c r="M333" s="115" t="str">
        <f t="shared" ca="1" si="7"/>
        <v xml:space="preserve">       </v>
      </c>
    </row>
    <row r="334" spans="1:13" x14ac:dyDescent="0.2">
      <c r="A334" s="428" t="str">
        <f t="shared" ca="1" si="8"/>
        <v xml:space="preserve">       </v>
      </c>
      <c r="B334" s="428"/>
      <c r="C334" s="444"/>
      <c r="D334" s="445"/>
      <c r="E334" s="445"/>
      <c r="F334" s="445"/>
      <c r="G334" s="445"/>
      <c r="H334" s="445"/>
      <c r="I334" s="445"/>
      <c r="J334" s="445"/>
      <c r="K334" s="445"/>
      <c r="L334" s="446"/>
      <c r="M334" s="115" t="str">
        <f t="shared" ca="1" si="7"/>
        <v xml:space="preserve">       </v>
      </c>
    </row>
    <row r="335" spans="1:13" x14ac:dyDescent="0.2">
      <c r="A335" s="428" t="str">
        <f t="shared" ca="1" si="8"/>
        <v xml:space="preserve">       </v>
      </c>
      <c r="B335" s="428"/>
      <c r="C335" s="444"/>
      <c r="D335" s="445"/>
      <c r="E335" s="445"/>
      <c r="F335" s="445"/>
      <c r="G335" s="445"/>
      <c r="H335" s="445"/>
      <c r="I335" s="445"/>
      <c r="J335" s="445"/>
      <c r="K335" s="445"/>
      <c r="L335" s="446"/>
      <c r="M335" s="115" t="str">
        <f t="shared" ca="1" si="7"/>
        <v xml:space="preserve">       </v>
      </c>
    </row>
    <row r="336" spans="1:13" x14ac:dyDescent="0.2">
      <c r="A336" s="428" t="str">
        <f t="shared" ca="1" si="8"/>
        <v xml:space="preserve">       </v>
      </c>
      <c r="B336" s="428"/>
      <c r="C336" s="444"/>
      <c r="D336" s="445"/>
      <c r="E336" s="445"/>
      <c r="F336" s="445"/>
      <c r="G336" s="445"/>
      <c r="H336" s="445"/>
      <c r="I336" s="445"/>
      <c r="J336" s="445"/>
      <c r="K336" s="445"/>
      <c r="L336" s="446"/>
      <c r="M336" s="115" t="str">
        <f t="shared" ca="1" si="7"/>
        <v xml:space="preserve">       </v>
      </c>
    </row>
    <row r="337" spans="1:13" x14ac:dyDescent="0.2">
      <c r="A337" s="428" t="str">
        <f t="shared" ca="1" si="8"/>
        <v xml:space="preserve">       </v>
      </c>
      <c r="B337" s="428"/>
      <c r="C337" s="444"/>
      <c r="D337" s="445"/>
      <c r="E337" s="445"/>
      <c r="F337" s="445"/>
      <c r="G337" s="445"/>
      <c r="H337" s="445"/>
      <c r="I337" s="445"/>
      <c r="J337" s="445"/>
      <c r="K337" s="445"/>
      <c r="L337" s="446"/>
      <c r="M337" s="115" t="str">
        <f t="shared" ca="1" si="7"/>
        <v xml:space="preserve">       </v>
      </c>
    </row>
    <row r="338" spans="1:13" x14ac:dyDescent="0.2">
      <c r="A338" s="428" t="str">
        <f t="shared" ca="1" si="8"/>
        <v xml:space="preserve">       </v>
      </c>
      <c r="B338" s="428"/>
      <c r="C338" s="444"/>
      <c r="D338" s="445"/>
      <c r="E338" s="445"/>
      <c r="F338" s="445"/>
      <c r="G338" s="445"/>
      <c r="H338" s="445"/>
      <c r="I338" s="445"/>
      <c r="J338" s="445"/>
      <c r="K338" s="445"/>
      <c r="L338" s="446"/>
      <c r="M338" s="115" t="str">
        <f t="shared" ca="1" si="7"/>
        <v xml:space="preserve">       </v>
      </c>
    </row>
    <row r="339" spans="1:13" x14ac:dyDescent="0.2">
      <c r="A339" s="428" t="str">
        <f t="shared" ca="1" si="8"/>
        <v xml:space="preserve">       </v>
      </c>
      <c r="B339" s="428"/>
      <c r="C339" s="444"/>
      <c r="D339" s="445"/>
      <c r="E339" s="445"/>
      <c r="F339" s="445"/>
      <c r="G339" s="445"/>
      <c r="H339" s="445"/>
      <c r="I339" s="445"/>
      <c r="J339" s="445"/>
      <c r="K339" s="445"/>
      <c r="L339" s="446"/>
      <c r="M339" s="115" t="str">
        <f t="shared" ca="1" si="7"/>
        <v xml:space="preserve">       </v>
      </c>
    </row>
    <row r="340" spans="1:13" x14ac:dyDescent="0.2">
      <c r="A340" s="428" t="str">
        <f t="shared" ca="1" si="8"/>
        <v xml:space="preserve">       </v>
      </c>
      <c r="B340" s="428"/>
      <c r="C340" s="444"/>
      <c r="D340" s="445"/>
      <c r="E340" s="445"/>
      <c r="F340" s="445"/>
      <c r="G340" s="445"/>
      <c r="H340" s="445"/>
      <c r="I340" s="445"/>
      <c r="J340" s="445"/>
      <c r="K340" s="445"/>
      <c r="L340" s="446"/>
      <c r="M340" s="115" t="str">
        <f t="shared" ca="1" si="7"/>
        <v xml:space="preserve">       </v>
      </c>
    </row>
    <row r="341" spans="1:13" x14ac:dyDescent="0.2">
      <c r="A341" s="428" t="str">
        <f t="shared" ca="1" si="8"/>
        <v xml:space="preserve">       </v>
      </c>
      <c r="B341" s="428"/>
      <c r="C341" s="444"/>
      <c r="D341" s="445"/>
      <c r="E341" s="445"/>
      <c r="F341" s="445"/>
      <c r="G341" s="445"/>
      <c r="H341" s="445"/>
      <c r="I341" s="445"/>
      <c r="J341" s="445"/>
      <c r="K341" s="445"/>
      <c r="L341" s="446"/>
      <c r="M341" s="115" t="str">
        <f t="shared" ca="1" si="7"/>
        <v xml:space="preserve">       </v>
      </c>
    </row>
    <row r="342" spans="1:13" x14ac:dyDescent="0.2">
      <c r="A342" s="428" t="str">
        <f t="shared" ca="1" si="8"/>
        <v xml:space="preserve">       </v>
      </c>
      <c r="B342" s="428"/>
      <c r="C342" s="444"/>
      <c r="D342" s="445"/>
      <c r="E342" s="445"/>
      <c r="F342" s="445"/>
      <c r="G342" s="445"/>
      <c r="H342" s="445"/>
      <c r="I342" s="445"/>
      <c r="J342" s="445"/>
      <c r="K342" s="445"/>
      <c r="L342" s="446"/>
      <c r="M342" s="115" t="str">
        <f t="shared" ca="1" si="7"/>
        <v xml:space="preserve">       </v>
      </c>
    </row>
    <row r="343" spans="1:13" x14ac:dyDescent="0.2">
      <c r="A343" s="428" t="str">
        <f t="shared" ca="1" si="8"/>
        <v xml:space="preserve">       </v>
      </c>
      <c r="B343" s="428"/>
      <c r="C343" s="444"/>
      <c r="D343" s="445"/>
      <c r="E343" s="445"/>
      <c r="F343" s="445"/>
      <c r="G343" s="445"/>
      <c r="H343" s="445"/>
      <c r="I343" s="445"/>
      <c r="J343" s="445"/>
      <c r="K343" s="445"/>
      <c r="L343" s="446"/>
      <c r="M343" s="115" t="str">
        <f t="shared" ca="1" si="7"/>
        <v xml:space="preserve">       </v>
      </c>
    </row>
    <row r="344" spans="1:13" x14ac:dyDescent="0.2">
      <c r="A344" s="428" t="str">
        <f t="shared" ca="1" si="8"/>
        <v xml:space="preserve">       </v>
      </c>
      <c r="B344" s="428"/>
      <c r="C344" s="444"/>
      <c r="D344" s="445"/>
      <c r="E344" s="445"/>
      <c r="F344" s="445"/>
      <c r="G344" s="445"/>
      <c r="H344" s="445"/>
      <c r="I344" s="445"/>
      <c r="J344" s="445"/>
      <c r="K344" s="445"/>
      <c r="L344" s="446"/>
      <c r="M344" s="115" t="str">
        <f t="shared" ca="1" si="7"/>
        <v xml:space="preserve">       </v>
      </c>
    </row>
    <row r="345" spans="1:13" x14ac:dyDescent="0.2">
      <c r="A345" s="428" t="str">
        <f ca="1">OFFSET($A$9,(ROW()-326)*10-1,0)</f>
        <v xml:space="preserve">       </v>
      </c>
      <c r="B345" s="428"/>
      <c r="C345" s="444"/>
      <c r="D345" s="445"/>
      <c r="E345" s="445"/>
      <c r="F345" s="445"/>
      <c r="G345" s="445"/>
      <c r="H345" s="445"/>
      <c r="I345" s="445"/>
      <c r="J345" s="445"/>
      <c r="K345" s="445"/>
      <c r="L345" s="446"/>
      <c r="M345" s="115" t="str">
        <f t="shared" ca="1" si="7"/>
        <v xml:space="preserve">       </v>
      </c>
    </row>
    <row r="346" spans="1:13" x14ac:dyDescent="0.2">
      <c r="A346" s="428" t="str">
        <f t="shared" ca="1" si="8"/>
        <v xml:space="preserve">       </v>
      </c>
      <c r="B346" s="428"/>
      <c r="C346" s="444"/>
      <c r="D346" s="445"/>
      <c r="E346" s="445"/>
      <c r="F346" s="445"/>
      <c r="G346" s="445"/>
      <c r="H346" s="445"/>
      <c r="I346" s="445"/>
      <c r="J346" s="445"/>
      <c r="K346" s="445"/>
      <c r="L346" s="446"/>
      <c r="M346" s="115" t="str">
        <f t="shared" ca="1" si="7"/>
        <v xml:space="preserve">       </v>
      </c>
    </row>
    <row r="347" spans="1:13" x14ac:dyDescent="0.2">
      <c r="A347" s="428" t="str">
        <f ca="1">OFFSET($A$213,(ROW()-346)*10-1,0)</f>
        <v xml:space="preserve">       </v>
      </c>
      <c r="B347" s="428"/>
      <c r="C347" s="444"/>
      <c r="D347" s="445"/>
      <c r="E347" s="445"/>
      <c r="F347" s="445"/>
      <c r="G347" s="445"/>
      <c r="H347" s="445"/>
      <c r="I347" s="445"/>
      <c r="J347" s="445"/>
      <c r="K347" s="445"/>
      <c r="L347" s="446"/>
      <c r="M347" s="115" t="str">
        <f t="shared" ca="1" si="7"/>
        <v xml:space="preserve">       </v>
      </c>
    </row>
    <row r="348" spans="1:13" x14ac:dyDescent="0.2">
      <c r="A348" s="428" t="str">
        <f t="shared" ref="A348:A356" ca="1" si="9">OFFSET($A$213,(ROW()-346)*10-1,0)</f>
        <v xml:space="preserve">       </v>
      </c>
      <c r="B348" s="428"/>
      <c r="C348" s="444"/>
      <c r="D348" s="445"/>
      <c r="E348" s="445"/>
      <c r="F348" s="445"/>
      <c r="G348" s="445"/>
      <c r="H348" s="445"/>
      <c r="I348" s="445"/>
      <c r="J348" s="445"/>
      <c r="K348" s="445"/>
      <c r="L348" s="446"/>
      <c r="M348" s="115" t="str">
        <f t="shared" ca="1" si="7"/>
        <v xml:space="preserve">       </v>
      </c>
    </row>
    <row r="349" spans="1:13" x14ac:dyDescent="0.2">
      <c r="A349" s="428" t="str">
        <f t="shared" ca="1" si="9"/>
        <v xml:space="preserve">       </v>
      </c>
      <c r="B349" s="428"/>
      <c r="C349" s="444"/>
      <c r="D349" s="445"/>
      <c r="E349" s="445"/>
      <c r="F349" s="445"/>
      <c r="G349" s="445"/>
      <c r="H349" s="445"/>
      <c r="I349" s="445"/>
      <c r="J349" s="445"/>
      <c r="K349" s="445"/>
      <c r="L349" s="446"/>
      <c r="M349" s="115" t="str">
        <f t="shared" ca="1" si="7"/>
        <v xml:space="preserve">       </v>
      </c>
    </row>
    <row r="350" spans="1:13" x14ac:dyDescent="0.2">
      <c r="A350" s="428" t="str">
        <f t="shared" ca="1" si="9"/>
        <v xml:space="preserve">       </v>
      </c>
      <c r="B350" s="428"/>
      <c r="C350" s="444"/>
      <c r="D350" s="445"/>
      <c r="E350" s="445"/>
      <c r="F350" s="445"/>
      <c r="G350" s="445"/>
      <c r="H350" s="445"/>
      <c r="I350" s="445"/>
      <c r="J350" s="445"/>
      <c r="K350" s="445"/>
      <c r="L350" s="446"/>
      <c r="M350" s="115" t="str">
        <f t="shared" ca="1" si="7"/>
        <v xml:space="preserve">       </v>
      </c>
    </row>
    <row r="351" spans="1:13" x14ac:dyDescent="0.2">
      <c r="A351" s="428" t="str">
        <f t="shared" ca="1" si="9"/>
        <v xml:space="preserve">       </v>
      </c>
      <c r="B351" s="428"/>
      <c r="C351" s="444"/>
      <c r="D351" s="445"/>
      <c r="E351" s="445"/>
      <c r="F351" s="445"/>
      <c r="G351" s="445"/>
      <c r="H351" s="445"/>
      <c r="I351" s="445"/>
      <c r="J351" s="445"/>
      <c r="K351" s="445"/>
      <c r="L351" s="446"/>
      <c r="M351" s="115" t="str">
        <f t="shared" ca="1" si="7"/>
        <v xml:space="preserve">       </v>
      </c>
    </row>
    <row r="352" spans="1:13" x14ac:dyDescent="0.2">
      <c r="A352" s="428" t="str">
        <f t="shared" ca="1" si="9"/>
        <v xml:space="preserve">       </v>
      </c>
      <c r="B352" s="428"/>
      <c r="C352" s="444"/>
      <c r="D352" s="445"/>
      <c r="E352" s="445"/>
      <c r="F352" s="445"/>
      <c r="G352" s="445"/>
      <c r="H352" s="445"/>
      <c r="I352" s="445"/>
      <c r="J352" s="445"/>
      <c r="K352" s="445"/>
      <c r="L352" s="446"/>
      <c r="M352" s="115" t="str">
        <f t="shared" ca="1" si="7"/>
        <v xml:space="preserve">       </v>
      </c>
    </row>
    <row r="353" spans="1:13" x14ac:dyDescent="0.2">
      <c r="A353" s="428" t="str">
        <f t="shared" ca="1" si="9"/>
        <v xml:space="preserve">       </v>
      </c>
      <c r="B353" s="428"/>
      <c r="C353" s="444"/>
      <c r="D353" s="445"/>
      <c r="E353" s="445"/>
      <c r="F353" s="445"/>
      <c r="G353" s="445"/>
      <c r="H353" s="445"/>
      <c r="I353" s="445"/>
      <c r="J353" s="445"/>
      <c r="K353" s="445"/>
      <c r="L353" s="446"/>
      <c r="M353" s="115" t="str">
        <f t="shared" ca="1" si="7"/>
        <v xml:space="preserve">       </v>
      </c>
    </row>
    <row r="354" spans="1:13" x14ac:dyDescent="0.2">
      <c r="A354" s="428" t="str">
        <f t="shared" ca="1" si="9"/>
        <v xml:space="preserve">       </v>
      </c>
      <c r="B354" s="428"/>
      <c r="C354" s="444"/>
      <c r="D354" s="445"/>
      <c r="E354" s="445"/>
      <c r="F354" s="445"/>
      <c r="G354" s="445"/>
      <c r="H354" s="445"/>
      <c r="I354" s="445"/>
      <c r="J354" s="445"/>
      <c r="K354" s="445"/>
      <c r="L354" s="446"/>
      <c r="M354" s="115" t="str">
        <f t="shared" ca="1" si="7"/>
        <v xml:space="preserve">       </v>
      </c>
    </row>
    <row r="355" spans="1:13" x14ac:dyDescent="0.2">
      <c r="A355" s="428" t="str">
        <f t="shared" ca="1" si="9"/>
        <v xml:space="preserve">       </v>
      </c>
      <c r="B355" s="428"/>
      <c r="C355" s="444"/>
      <c r="D355" s="445"/>
      <c r="E355" s="445"/>
      <c r="F355" s="445"/>
      <c r="G355" s="445"/>
      <c r="H355" s="445"/>
      <c r="I355" s="445"/>
      <c r="J355" s="445"/>
      <c r="K355" s="445"/>
      <c r="L355" s="446"/>
      <c r="M355" s="115" t="str">
        <f t="shared" ca="1" si="7"/>
        <v xml:space="preserve">       </v>
      </c>
    </row>
    <row r="356" spans="1:13" x14ac:dyDescent="0.2">
      <c r="A356" s="428" t="str">
        <f t="shared" ca="1" si="9"/>
        <v xml:space="preserve">       </v>
      </c>
      <c r="B356" s="428"/>
      <c r="C356" s="447"/>
      <c r="D356" s="448"/>
      <c r="E356" s="448"/>
      <c r="F356" s="448"/>
      <c r="G356" s="448"/>
      <c r="H356" s="448"/>
      <c r="I356" s="448"/>
      <c r="J356" s="448"/>
      <c r="K356" s="448"/>
      <c r="L356" s="449"/>
      <c r="M356" s="115" t="str">
        <f t="shared" ca="1" si="7"/>
        <v xml:space="preserve">       </v>
      </c>
    </row>
    <row r="357" spans="1:13" s="64" customFormat="1" ht="18" customHeight="1" x14ac:dyDescent="0.2">
      <c r="A357" s="453" t="str">
        <f>'M1'!A357:L357</f>
        <v>EXPERIENCIAS FORMATIVAS EN SITUACIONES REALES DE TRABAJO (EFSRT)</v>
      </c>
      <c r="B357" s="453"/>
      <c r="C357" s="453"/>
      <c r="D357" s="453"/>
      <c r="E357" s="453"/>
      <c r="F357" s="453"/>
      <c r="G357" s="453"/>
      <c r="H357" s="453"/>
      <c r="I357" s="453"/>
      <c r="J357" s="453"/>
      <c r="K357" s="453"/>
      <c r="L357" s="45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54" t="str">
        <f>'M1'!C358:J358</f>
        <v>DESCRIPCIÓN DE LA ESTRATEGIA PARA LA IMPLEMENTACIÓN DE LA EFSRT (2)</v>
      </c>
      <c r="D358" s="454"/>
      <c r="E358" s="454"/>
      <c r="F358" s="454"/>
      <c r="G358" s="454"/>
      <c r="H358" s="454"/>
      <c r="I358" s="454"/>
      <c r="J358" s="454"/>
      <c r="K358" s="223" t="str">
        <f>'M1'!K358</f>
        <v>CRÉDITOS</v>
      </c>
      <c r="L358" s="223" t="str">
        <f>'M1'!L358</f>
        <v>HORAS (P)</v>
      </c>
      <c r="M358" s="115" t="str">
        <f t="shared" si="7"/>
        <v>LUGAR PARA EL DESARROLLO DE LA EFSRT</v>
      </c>
    </row>
    <row r="359" spans="1:13" s="64" customFormat="1" ht="12.75" customHeight="1" x14ac:dyDescent="0.2">
      <c r="A359" s="234"/>
      <c r="B359" s="234"/>
      <c r="C359" s="450"/>
      <c r="D359" s="451"/>
      <c r="E359" s="451"/>
      <c r="F359" s="451"/>
      <c r="G359" s="451"/>
      <c r="H359" s="451"/>
      <c r="I359" s="451"/>
      <c r="J359" s="452"/>
      <c r="K359" s="19">
        <f>Organización_Modular!I164</f>
        <v>0</v>
      </c>
      <c r="L359" s="20">
        <f>K359*32</f>
        <v>0</v>
      </c>
      <c r="M359" s="115">
        <f>C359</f>
        <v>0</v>
      </c>
    </row>
    <row r="360" spans="1:13" s="64" customFormat="1" x14ac:dyDescent="0.2">
      <c r="A360" s="234"/>
      <c r="B360" s="234"/>
      <c r="C360" s="450"/>
      <c r="D360" s="451"/>
      <c r="E360" s="451"/>
      <c r="F360" s="451"/>
      <c r="G360" s="451"/>
      <c r="H360" s="451"/>
      <c r="I360" s="451"/>
      <c r="J360" s="452"/>
      <c r="K360" s="112"/>
      <c r="L360" s="113"/>
      <c r="M360" s="115">
        <f>C360</f>
        <v>0</v>
      </c>
    </row>
    <row r="361" spans="1:13" ht="30" customHeight="1" x14ac:dyDescent="0.2">
      <c r="A361" s="396" t="str">
        <f>'M1'!A361</f>
        <v>(1) Colocar el nombre del espacio, área u otros, donde se desarrolla las EFSRT
(2) Realizar una breve descripción respecto al desarrollo de las EFSRT, según el lugar de realización.</v>
      </c>
      <c r="B361" s="397"/>
      <c r="M361" s="115" t="str">
        <f>A361</f>
        <v>(1) Colocar el nombre del espacio, área u otros, donde se desarrolla las EFSRT
(2) Realizar una breve descripción respecto al desarrollo de las EFSRT, según el lugar de realización.</v>
      </c>
    </row>
    <row r="362" spans="1:13" x14ac:dyDescent="0.2">
      <c r="A362" s="183" t="s">
        <v>142</v>
      </c>
      <c r="B362" s="184" t="s">
        <v>146</v>
      </c>
    </row>
    <row r="363" spans="1:13" x14ac:dyDescent="0.2">
      <c r="A363" s="183" t="s">
        <v>143</v>
      </c>
      <c r="B363" s="184" t="s">
        <v>147</v>
      </c>
    </row>
    <row r="364" spans="1:13" x14ac:dyDescent="0.2">
      <c r="A364" s="183"/>
      <c r="B364" s="184" t="s">
        <v>150</v>
      </c>
    </row>
    <row r="365" spans="1:13" x14ac:dyDescent="0.2">
      <c r="A365" s="183"/>
      <c r="B365" s="184" t="s">
        <v>148</v>
      </c>
    </row>
    <row r="366" spans="1:13" x14ac:dyDescent="0.2">
      <c r="A366" s="183"/>
      <c r="B366" s="184" t="s">
        <v>149</v>
      </c>
    </row>
    <row r="367" spans="1:13" x14ac:dyDescent="0.2">
      <c r="A367" s="172"/>
      <c r="B367" s="184" t="s">
        <v>151</v>
      </c>
    </row>
  </sheetData>
  <sheetProtection algorithmName="SHA-512" hashValue="8+fzHI66JcOP47x6M57jT1ewabMhhT9G0Un3RIkGlvBtFDh0CwTQLlz69D6iyxaCRwtGsmsChULdMWz1xYXmzg==" saltValue="XY5oAsY3n9yWEtQFUj95Ug==" spinCount="100000" sheet="1" objects="1" scenarios="1" formatRows="0" autoFilter="0"/>
  <autoFilter ref="A16:M367">
    <filterColumn colId="5" showButton="0"/>
    <filterColumn colId="8" showButton="0"/>
  </autoFilter>
  <mergeCells count="141">
    <mergeCell ref="A128:A137"/>
    <mergeCell ref="A138:A147"/>
    <mergeCell ref="A148:A157"/>
    <mergeCell ref="A158:A167"/>
    <mergeCell ref="A168:A177"/>
    <mergeCell ref="A178:A187"/>
    <mergeCell ref="A188:A197"/>
    <mergeCell ref="A198:A207"/>
    <mergeCell ref="A208:A217"/>
    <mergeCell ref="A38:A47"/>
    <mergeCell ref="A48:A57"/>
    <mergeCell ref="A58:A67"/>
    <mergeCell ref="A68:A77"/>
    <mergeCell ref="A78:A87"/>
    <mergeCell ref="A88:A97"/>
    <mergeCell ref="A98:A107"/>
    <mergeCell ref="A108:A117"/>
    <mergeCell ref="A118:A127"/>
    <mergeCell ref="F7:H7"/>
    <mergeCell ref="I7:L7"/>
    <mergeCell ref="F9:H9"/>
    <mergeCell ref="I9:L9"/>
    <mergeCell ref="B11:C11"/>
    <mergeCell ref="F11:H11"/>
    <mergeCell ref="I11:L11"/>
    <mergeCell ref="A1:L1"/>
    <mergeCell ref="B3:C3"/>
    <mergeCell ref="F3:H3"/>
    <mergeCell ref="I3:L3"/>
    <mergeCell ref="F5:H5"/>
    <mergeCell ref="I5:L5"/>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L38:L47"/>
    <mergeCell ref="L48:L57"/>
    <mergeCell ref="L58:L67"/>
    <mergeCell ref="L68:L77"/>
    <mergeCell ref="L78:L87"/>
    <mergeCell ref="L88:L97"/>
    <mergeCell ref="I16:J16"/>
    <mergeCell ref="K16:K17"/>
    <mergeCell ref="L16:L17"/>
    <mergeCell ref="L158:L167"/>
    <mergeCell ref="L168:L177"/>
    <mergeCell ref="L178:L187"/>
    <mergeCell ref="L188:L197"/>
    <mergeCell ref="L198:L207"/>
    <mergeCell ref="L208:L217"/>
    <mergeCell ref="L98:L107"/>
    <mergeCell ref="L108:L117"/>
    <mergeCell ref="L118:L127"/>
    <mergeCell ref="L128:L137"/>
    <mergeCell ref="L138:L147"/>
    <mergeCell ref="L148:L157"/>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44:B344"/>
    <mergeCell ref="A345:B345"/>
    <mergeCell ref="A346:B346"/>
    <mergeCell ref="A347:B347"/>
    <mergeCell ref="A361:B361"/>
    <mergeCell ref="C359:J359"/>
    <mergeCell ref="C360:J360"/>
    <mergeCell ref="A354:B354"/>
    <mergeCell ref="A355:B355"/>
    <mergeCell ref="A356:B356"/>
    <mergeCell ref="A357:L357"/>
    <mergeCell ref="C358:J358"/>
  </mergeCells>
  <conditionalFormatting sqref="C18:C217 L18:L217 C222:C321 L222:L321 C327:L356 A359:J360">
    <cfRule type="containsBlanks" dxfId="103"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9" tint="-0.249977111117893"/>
  </sheetPr>
  <dimension ref="A1:AJ214"/>
  <sheetViews>
    <sheetView showGridLines="0" tabSelected="1" view="pageBreakPreview" topLeftCell="D10" zoomScale="80" zoomScaleNormal="100" zoomScaleSheetLayoutView="80" workbookViewId="0">
      <selection activeCell="AD14" sqref="AD14:AJ14"/>
    </sheetView>
  </sheetViews>
  <sheetFormatPr baseColWidth="10" defaultRowHeight="12.75" x14ac:dyDescent="0.2"/>
  <cols>
    <col min="1" max="1" width="23" style="3" customWidth="1"/>
    <col min="2" max="2" width="9.28515625" style="3" customWidth="1"/>
    <col min="3" max="3" width="29.85546875" style="3" customWidth="1"/>
    <col min="4" max="4" width="24.5703125" style="3" customWidth="1"/>
    <col min="5" max="5" width="17.140625" style="3" customWidth="1"/>
    <col min="6" max="17" width="4.28515625" style="3" customWidth="1"/>
    <col min="18" max="19" width="10.7109375" style="3" customWidth="1"/>
    <col min="20" max="20" width="12.7109375" style="73" customWidth="1"/>
    <col min="21" max="22" width="10.7109375" style="73" customWidth="1"/>
    <col min="23" max="23" width="12.7109375" style="73" customWidth="1"/>
    <col min="24" max="24" width="4.85546875" style="3" customWidth="1"/>
    <col min="25" max="25" width="4.140625" style="3" customWidth="1"/>
    <col min="26" max="26" width="4.42578125" style="3" customWidth="1"/>
    <col min="27" max="36" width="4.140625" style="3" customWidth="1"/>
    <col min="37" max="16384" width="11.42578125" style="3"/>
  </cols>
  <sheetData>
    <row r="1" spans="1:36" ht="39" customHeight="1" x14ac:dyDescent="0.2">
      <c r="A1" s="501" t="s">
        <v>173</v>
      </c>
      <c r="B1" s="502"/>
      <c r="C1" s="502"/>
      <c r="D1" s="502"/>
      <c r="E1" s="502"/>
      <c r="F1" s="502"/>
      <c r="G1" s="502"/>
      <c r="H1" s="502"/>
      <c r="I1" s="502"/>
      <c r="J1" s="502"/>
      <c r="K1" s="502"/>
      <c r="L1" s="502"/>
      <c r="M1" s="502"/>
      <c r="N1" s="502"/>
      <c r="O1" s="502"/>
      <c r="P1" s="502"/>
      <c r="Q1" s="502"/>
      <c r="R1" s="502"/>
      <c r="S1" s="502"/>
      <c r="T1" s="502"/>
      <c r="U1" s="502"/>
      <c r="V1" s="502"/>
      <c r="W1" s="502"/>
      <c r="X1" s="26"/>
    </row>
    <row r="2" spans="1:36" ht="27" customHeight="1" x14ac:dyDescent="0.2">
      <c r="A2" s="42"/>
      <c r="B2" s="42"/>
      <c r="C2" s="42"/>
      <c r="D2" s="42"/>
      <c r="E2" s="42"/>
      <c r="F2" s="42"/>
      <c r="G2" s="42"/>
      <c r="H2" s="42"/>
      <c r="I2" s="42"/>
      <c r="J2" s="42"/>
      <c r="K2" s="42"/>
      <c r="L2" s="42"/>
      <c r="M2" s="42"/>
      <c r="N2" s="42"/>
      <c r="O2" s="42"/>
      <c r="P2" s="42"/>
      <c r="Q2" s="42"/>
      <c r="R2" s="42"/>
      <c r="S2" s="42"/>
      <c r="T2" s="42"/>
      <c r="U2" s="42"/>
      <c r="V2" s="42"/>
      <c r="W2" s="42"/>
      <c r="X2" s="26"/>
    </row>
    <row r="3" spans="1:36" ht="32.25" customHeight="1" x14ac:dyDescent="0.2">
      <c r="A3" s="487" t="s">
        <v>120</v>
      </c>
      <c r="B3" s="487"/>
      <c r="C3" s="488" t="str">
        <f>Perfil_Egreso!B3</f>
        <v>I.E.S.T.P. "CATALINA BUENDIA DE PECHO"</v>
      </c>
      <c r="D3" s="488"/>
      <c r="E3" s="488"/>
      <c r="F3" s="488"/>
      <c r="G3" s="488"/>
      <c r="H3" s="488"/>
      <c r="I3" s="488"/>
      <c r="J3" s="488"/>
      <c r="K3" s="488"/>
      <c r="L3" s="482" t="s">
        <v>121</v>
      </c>
      <c r="M3" s="482"/>
      <c r="N3" s="482"/>
      <c r="O3" s="482"/>
      <c r="P3" s="482"/>
      <c r="Q3" s="482"/>
      <c r="R3" s="482"/>
      <c r="S3" s="488" t="str">
        <f>Perfil_Egreso!E3</f>
        <v>0563619</v>
      </c>
      <c r="T3" s="488"/>
      <c r="U3" s="488"/>
      <c r="V3" s="488"/>
      <c r="W3" s="488"/>
      <c r="X3" s="26"/>
    </row>
    <row r="4" spans="1:36" ht="21" customHeight="1" x14ac:dyDescent="0.2">
      <c r="A4" s="139"/>
      <c r="B4" s="139"/>
      <c r="C4" s="43"/>
      <c r="D4" s="43"/>
      <c r="E4" s="43"/>
      <c r="F4" s="43"/>
      <c r="G4" s="43"/>
      <c r="H4" s="140"/>
      <c r="I4" s="140"/>
      <c r="J4" s="140"/>
      <c r="K4" s="140"/>
      <c r="L4" s="140"/>
      <c r="M4" s="140"/>
      <c r="N4" s="140"/>
      <c r="O4" s="140"/>
      <c r="P4" s="140"/>
      <c r="Q4" s="141"/>
      <c r="R4" s="141"/>
      <c r="S4" s="141"/>
      <c r="T4" s="140"/>
      <c r="U4" s="140"/>
      <c r="V4" s="140"/>
      <c r="W4" s="140"/>
      <c r="X4" s="26"/>
    </row>
    <row r="5" spans="1:36" ht="27" customHeight="1" x14ac:dyDescent="0.2">
      <c r="A5" s="487" t="s">
        <v>42</v>
      </c>
      <c r="B5" s="487"/>
      <c r="C5" s="488" t="str">
        <f>Perfil_Egreso!B5</f>
        <v>ACTIVIDADES PROFESIONALES, CIENTÍFICAS Y TÉCNICAS</v>
      </c>
      <c r="D5" s="488"/>
      <c r="E5" s="503" t="s">
        <v>43</v>
      </c>
      <c r="F5" s="504"/>
      <c r="G5" s="488" t="str">
        <f>Perfil_Egreso!D5</f>
        <v>SERVICIOS PRESTADOS A EMPRESAS</v>
      </c>
      <c r="H5" s="488"/>
      <c r="I5" s="488"/>
      <c r="J5" s="488"/>
      <c r="K5" s="488"/>
      <c r="L5" s="488"/>
      <c r="M5" s="488"/>
      <c r="N5" s="488"/>
      <c r="O5" s="488"/>
      <c r="P5" s="494" t="s">
        <v>44</v>
      </c>
      <c r="Q5" s="494"/>
      <c r="R5" s="494"/>
      <c r="S5" s="494"/>
      <c r="T5" s="488" t="str">
        <f>Perfil_Egreso!B7</f>
        <v>ACTIVIDADES ADMINISTRATIVAS Y DE APOYO DE OFICINA Y OTRAS ACTIVIDADES DE APOYO A LAS EMPRESAS</v>
      </c>
      <c r="U5" s="488"/>
      <c r="V5" s="488"/>
      <c r="W5" s="488"/>
      <c r="X5" s="26"/>
    </row>
    <row r="6" spans="1:36" ht="19.5" customHeight="1" x14ac:dyDescent="0.2">
      <c r="A6" s="137"/>
      <c r="B6" s="137"/>
      <c r="C6" s="44"/>
      <c r="D6" s="44"/>
      <c r="E6" s="44"/>
      <c r="F6" s="44"/>
      <c r="G6" s="44"/>
      <c r="H6" s="140"/>
      <c r="I6" s="140"/>
      <c r="J6" s="140"/>
      <c r="K6" s="140"/>
      <c r="L6" s="140"/>
      <c r="M6" s="140"/>
      <c r="N6" s="140"/>
      <c r="O6" s="140"/>
      <c r="P6" s="140"/>
      <c r="Q6" s="141"/>
      <c r="R6" s="141"/>
      <c r="S6" s="141"/>
      <c r="T6" s="140"/>
      <c r="U6" s="140"/>
      <c r="V6" s="140"/>
      <c r="W6" s="140"/>
      <c r="X6" s="26"/>
    </row>
    <row r="7" spans="1:36" ht="51" customHeight="1" x14ac:dyDescent="0.2">
      <c r="A7" s="495" t="s">
        <v>152</v>
      </c>
      <c r="B7" s="495"/>
      <c r="C7" s="467" t="str">
        <f>Perfil_Egreso!B9</f>
        <v>..</v>
      </c>
      <c r="D7" s="468"/>
      <c r="E7" s="468"/>
      <c r="F7" s="468"/>
      <c r="G7" s="468"/>
      <c r="H7" s="468"/>
      <c r="I7" s="468"/>
      <c r="J7" s="468"/>
      <c r="K7" s="469"/>
      <c r="L7" s="470" t="s">
        <v>153</v>
      </c>
      <c r="M7" s="471"/>
      <c r="N7" s="471"/>
      <c r="O7" s="471"/>
      <c r="P7" s="471"/>
      <c r="Q7" s="471"/>
      <c r="R7" s="471"/>
      <c r="S7" s="467" t="str">
        <f>Perfil_Egreso!B11</f>
        <v>ADMINISTRACIÓN DE EMPRESAS</v>
      </c>
      <c r="T7" s="468"/>
      <c r="U7" s="468"/>
      <c r="V7" s="468"/>
      <c r="W7" s="469"/>
      <c r="X7" s="26"/>
    </row>
    <row r="8" spans="1:36" ht="19.5" customHeight="1" x14ac:dyDescent="0.2">
      <c r="A8" s="129"/>
      <c r="B8" s="129"/>
      <c r="C8" s="43"/>
      <c r="D8" s="43"/>
      <c r="E8" s="43"/>
      <c r="F8" s="43"/>
      <c r="G8" s="43"/>
      <c r="H8" s="140"/>
      <c r="I8" s="140"/>
      <c r="J8" s="140"/>
      <c r="K8" s="140"/>
      <c r="L8" s="140"/>
      <c r="M8" s="140"/>
      <c r="N8" s="140"/>
      <c r="O8" s="140"/>
      <c r="P8" s="140"/>
      <c r="Q8" s="141"/>
      <c r="R8" s="141"/>
      <c r="S8" s="141"/>
      <c r="T8" s="140"/>
      <c r="U8" s="140"/>
      <c r="V8" s="140"/>
      <c r="W8" s="140"/>
      <c r="X8" s="26"/>
    </row>
    <row r="9" spans="1:36" ht="27" customHeight="1" x14ac:dyDescent="0.2">
      <c r="A9" s="489" t="s">
        <v>122</v>
      </c>
      <c r="B9" s="489"/>
      <c r="C9" s="490" t="str">
        <f>Perfil_Egreso!E11</f>
        <v>M2982-3-001</v>
      </c>
      <c r="D9" s="469"/>
      <c r="E9" s="472" t="s">
        <v>41</v>
      </c>
      <c r="F9" s="477"/>
      <c r="G9" s="467" t="str">
        <f>Perfil_Egreso!B15</f>
        <v>PROFESIONAL TÉCNICO</v>
      </c>
      <c r="H9" s="468"/>
      <c r="I9" s="468"/>
      <c r="J9" s="468"/>
      <c r="K9" s="468"/>
      <c r="L9" s="469"/>
      <c r="M9" s="472" t="s">
        <v>159</v>
      </c>
      <c r="N9" s="473"/>
      <c r="O9" s="473"/>
      <c r="P9" s="474">
        <f>W17</f>
        <v>3264</v>
      </c>
      <c r="Q9" s="475"/>
      <c r="R9" s="476"/>
      <c r="S9" s="472" t="s">
        <v>35</v>
      </c>
      <c r="T9" s="477"/>
      <c r="U9" s="467">
        <f>T17</f>
        <v>127</v>
      </c>
      <c r="V9" s="468"/>
      <c r="W9" s="469"/>
      <c r="X9" s="26"/>
    </row>
    <row r="10" spans="1:36" ht="15.75" customHeight="1" x14ac:dyDescent="0.2">
      <c r="A10" s="213"/>
      <c r="B10" s="213"/>
      <c r="C10" s="46"/>
      <c r="D10" s="46"/>
      <c r="E10" s="46"/>
      <c r="F10" s="139"/>
      <c r="G10" s="46"/>
      <c r="H10" s="46"/>
      <c r="I10" s="46"/>
      <c r="J10" s="46"/>
      <c r="K10" s="46"/>
      <c r="L10" s="46"/>
      <c r="M10" s="46"/>
      <c r="N10" s="46"/>
      <c r="O10" s="46"/>
      <c r="P10" s="139"/>
      <c r="Q10" s="139"/>
      <c r="R10" s="139"/>
      <c r="S10" s="139"/>
      <c r="T10" s="42"/>
      <c r="U10" s="42"/>
      <c r="V10" s="42"/>
      <c r="W10" s="42"/>
      <c r="X10" s="26"/>
    </row>
    <row r="11" spans="1:36" ht="36" customHeight="1" x14ac:dyDescent="0.2">
      <c r="A11" s="495" t="s">
        <v>45</v>
      </c>
      <c r="B11" s="495"/>
      <c r="C11" s="496" t="str">
        <f>Perfil_Egreso!D13</f>
        <v>PRESENCIAL</v>
      </c>
      <c r="D11" s="497"/>
      <c r="E11" s="497"/>
      <c r="F11" s="497"/>
      <c r="G11" s="497"/>
      <c r="H11" s="497"/>
      <c r="I11" s="497"/>
      <c r="J11" s="497"/>
      <c r="K11" s="497"/>
      <c r="L11" s="497"/>
      <c r="M11" s="497"/>
      <c r="N11" s="497"/>
      <c r="O11" s="498"/>
      <c r="P11" s="202"/>
      <c r="Q11" s="202"/>
      <c r="R11" s="202"/>
      <c r="S11" s="202"/>
      <c r="T11" s="42"/>
      <c r="U11" s="42"/>
      <c r="V11" s="42"/>
      <c r="W11" s="42"/>
      <c r="X11" s="26"/>
    </row>
    <row r="12" spans="1:36" ht="15.75" customHeight="1" x14ac:dyDescent="0.2">
      <c r="A12" s="213"/>
      <c r="B12" s="213"/>
      <c r="C12" s="46"/>
      <c r="D12" s="46"/>
      <c r="E12" s="46"/>
      <c r="F12" s="202"/>
      <c r="G12" s="46"/>
      <c r="H12" s="46"/>
      <c r="I12" s="46"/>
      <c r="J12" s="46"/>
      <c r="K12" s="46"/>
      <c r="L12" s="46"/>
      <c r="M12" s="46"/>
      <c r="N12" s="46"/>
      <c r="O12" s="46"/>
      <c r="P12" s="202"/>
      <c r="Q12" s="202"/>
      <c r="R12" s="202"/>
      <c r="S12" s="202"/>
      <c r="T12" s="42"/>
      <c r="U12" s="42"/>
      <c r="V12" s="42"/>
      <c r="W12" s="42"/>
      <c r="X12" s="26"/>
    </row>
    <row r="13" spans="1:36" ht="37.5" customHeight="1" x14ac:dyDescent="0.2">
      <c r="A13" s="495" t="s">
        <v>160</v>
      </c>
      <c r="B13" s="495"/>
      <c r="C13" s="467"/>
      <c r="D13" s="468"/>
      <c r="E13" s="469"/>
      <c r="F13" s="47"/>
      <c r="G13" s="483" t="s">
        <v>47</v>
      </c>
      <c r="H13" s="483"/>
      <c r="I13" s="483"/>
      <c r="J13" s="483"/>
      <c r="K13" s="483"/>
      <c r="L13" s="483"/>
      <c r="M13" s="483"/>
      <c r="N13" s="483"/>
      <c r="O13" s="483"/>
      <c r="P13" s="483"/>
      <c r="Q13" s="483"/>
      <c r="R13" s="209" t="s">
        <v>13</v>
      </c>
      <c r="S13" s="209" t="s">
        <v>14</v>
      </c>
      <c r="T13" s="209" t="s">
        <v>15</v>
      </c>
      <c r="U13" s="210" t="s">
        <v>16</v>
      </c>
      <c r="V13" s="209" t="s">
        <v>17</v>
      </c>
      <c r="W13" s="209" t="s">
        <v>18</v>
      </c>
      <c r="X13" s="26"/>
      <c r="Y13" s="461" t="s">
        <v>175</v>
      </c>
      <c r="Z13" s="462"/>
      <c r="AA13" s="462"/>
      <c r="AB13" s="462"/>
      <c r="AC13" s="462"/>
      <c r="AD13" s="462"/>
      <c r="AE13" s="462"/>
      <c r="AF13" s="462"/>
      <c r="AG13" s="462"/>
      <c r="AH13" s="462"/>
      <c r="AI13" s="462"/>
      <c r="AJ13" s="463"/>
    </row>
    <row r="14" spans="1:36" ht="37.5" customHeight="1" x14ac:dyDescent="0.2">
      <c r="A14" s="214"/>
      <c r="B14" s="214"/>
      <c r="C14" s="138"/>
      <c r="D14" s="138"/>
      <c r="E14" s="138"/>
      <c r="F14" s="47"/>
      <c r="G14" s="492" t="s">
        <v>11</v>
      </c>
      <c r="H14" s="492"/>
      <c r="I14" s="492"/>
      <c r="J14" s="492"/>
      <c r="K14" s="492"/>
      <c r="L14" s="492"/>
      <c r="M14" s="492"/>
      <c r="N14" s="492"/>
      <c r="O14" s="492"/>
      <c r="P14" s="492"/>
      <c r="Q14" s="492"/>
      <c r="R14" s="106">
        <f>SUM(R24:R43,R55:R74,R86:R105,R117:R136,R148:R167,R179:R198)</f>
        <v>41</v>
      </c>
      <c r="S14" s="106">
        <f>SUM(S24:S43,S55:S74,S86:S105,S117:S136,S148:S167,S179:S198)</f>
        <v>53</v>
      </c>
      <c r="T14" s="241">
        <f>SUM(R14:S14)</f>
        <v>94</v>
      </c>
      <c r="U14" s="106">
        <f>R14*$S$19</f>
        <v>656</v>
      </c>
      <c r="V14" s="106">
        <f>S14*$U$19</f>
        <v>1696</v>
      </c>
      <c r="W14" s="241">
        <f>SUM(U14:V14)</f>
        <v>2352</v>
      </c>
      <c r="X14" s="26"/>
      <c r="Y14" s="464" t="s">
        <v>174</v>
      </c>
      <c r="Z14" s="465"/>
      <c r="AA14" s="465"/>
      <c r="AB14" s="465"/>
      <c r="AC14" s="466"/>
      <c r="AD14" s="464">
        <f>SUM(W14:W15)</f>
        <v>2880</v>
      </c>
      <c r="AE14" s="465"/>
      <c r="AF14" s="465"/>
      <c r="AG14" s="465"/>
      <c r="AH14" s="465"/>
      <c r="AI14" s="465"/>
      <c r="AJ14" s="466"/>
    </row>
    <row r="15" spans="1:36" ht="37.5" customHeight="1" x14ac:dyDescent="0.2">
      <c r="A15" s="495" t="s">
        <v>161</v>
      </c>
      <c r="B15" s="495"/>
      <c r="C15" s="467"/>
      <c r="D15" s="468"/>
      <c r="E15" s="469"/>
      <c r="F15" s="47"/>
      <c r="G15" s="492" t="s">
        <v>12</v>
      </c>
      <c r="H15" s="492"/>
      <c r="I15" s="492"/>
      <c r="J15" s="492"/>
      <c r="K15" s="492"/>
      <c r="L15" s="492"/>
      <c r="M15" s="492"/>
      <c r="N15" s="492"/>
      <c r="O15" s="492"/>
      <c r="P15" s="492"/>
      <c r="Q15" s="492"/>
      <c r="R15" s="106">
        <f>SUM(R44:R53,R75:R84,R106:R115,R137:R146,R168:R177,R199:R208)</f>
        <v>9</v>
      </c>
      <c r="S15" s="106">
        <f>SUM(S44:S53,S75:S84,S106:S115,S137:S146,S168:S177,S199:S208)</f>
        <v>12</v>
      </c>
      <c r="T15" s="241">
        <f>SUM(R15:S15)</f>
        <v>21</v>
      </c>
      <c r="U15" s="106">
        <f>R15*$S$19</f>
        <v>144</v>
      </c>
      <c r="V15" s="106">
        <f>S15*$U$19</f>
        <v>384</v>
      </c>
      <c r="W15" s="241">
        <f>SUM(U15:V15)</f>
        <v>528</v>
      </c>
      <c r="X15" s="26"/>
      <c r="Y15" s="249" t="s">
        <v>140</v>
      </c>
      <c r="Z15" s="249" t="s">
        <v>141</v>
      </c>
      <c r="AA15" s="249" t="s">
        <v>140</v>
      </c>
      <c r="AB15" s="249" t="s">
        <v>141</v>
      </c>
      <c r="AC15" s="249" t="s">
        <v>140</v>
      </c>
      <c r="AD15" s="249" t="s">
        <v>141</v>
      </c>
      <c r="AE15" s="249" t="s">
        <v>140</v>
      </c>
      <c r="AF15" s="249" t="s">
        <v>141</v>
      </c>
      <c r="AG15" s="249" t="s">
        <v>140</v>
      </c>
      <c r="AH15" s="249" t="s">
        <v>141</v>
      </c>
      <c r="AI15" s="249" t="s">
        <v>140</v>
      </c>
      <c r="AJ15" s="249" t="s">
        <v>141</v>
      </c>
    </row>
    <row r="16" spans="1:36" ht="37.5" customHeight="1" x14ac:dyDescent="0.2">
      <c r="A16" s="215"/>
      <c r="B16" s="129"/>
      <c r="C16" s="48"/>
      <c r="D16" s="42"/>
      <c r="E16" s="42"/>
      <c r="F16" s="47"/>
      <c r="G16" s="492" t="s">
        <v>20</v>
      </c>
      <c r="H16" s="492"/>
      <c r="I16" s="492"/>
      <c r="J16" s="492"/>
      <c r="K16" s="492"/>
      <c r="L16" s="492"/>
      <c r="M16" s="492"/>
      <c r="N16" s="492"/>
      <c r="O16" s="492"/>
      <c r="P16" s="492"/>
      <c r="Q16" s="492"/>
      <c r="R16" s="107"/>
      <c r="S16" s="106">
        <f>SUM(S54,S85,S116,S147,S178,S209)</f>
        <v>12</v>
      </c>
      <c r="T16" s="241">
        <f>SUM(R16:S16)</f>
        <v>12</v>
      </c>
      <c r="U16" s="107"/>
      <c r="V16" s="106">
        <f>S16*$U$19</f>
        <v>384</v>
      </c>
      <c r="W16" s="241">
        <f>SUM(U16:V16)</f>
        <v>384</v>
      </c>
      <c r="X16" s="26"/>
      <c r="Y16" s="249" t="s">
        <v>132</v>
      </c>
      <c r="Z16" s="249" t="s">
        <v>132</v>
      </c>
      <c r="AA16" s="249" t="s">
        <v>133</v>
      </c>
      <c r="AB16" s="249" t="s">
        <v>133</v>
      </c>
      <c r="AC16" s="249" t="s">
        <v>134</v>
      </c>
      <c r="AD16" s="249" t="s">
        <v>134</v>
      </c>
      <c r="AE16" s="249" t="s">
        <v>135</v>
      </c>
      <c r="AF16" s="249" t="s">
        <v>135</v>
      </c>
      <c r="AG16" s="249" t="s">
        <v>136</v>
      </c>
      <c r="AH16" s="249" t="s">
        <v>136</v>
      </c>
      <c r="AI16" s="249" t="s">
        <v>137</v>
      </c>
      <c r="AJ16" s="249" t="s">
        <v>137</v>
      </c>
    </row>
    <row r="17" spans="1:36" ht="37.5" customHeight="1" x14ac:dyDescent="0.2">
      <c r="A17" s="495" t="s">
        <v>21</v>
      </c>
      <c r="B17" s="495"/>
      <c r="C17" s="484">
        <f>$S$17/$T$17</f>
        <v>0.60629921259842523</v>
      </c>
      <c r="D17" s="485"/>
      <c r="E17" s="486"/>
      <c r="F17" s="45"/>
      <c r="G17" s="493" t="s">
        <v>49</v>
      </c>
      <c r="H17" s="493"/>
      <c r="I17" s="493"/>
      <c r="J17" s="493"/>
      <c r="K17" s="493"/>
      <c r="L17" s="493"/>
      <c r="M17" s="493"/>
      <c r="N17" s="493"/>
      <c r="O17" s="493"/>
      <c r="P17" s="493"/>
      <c r="Q17" s="493"/>
      <c r="R17" s="108">
        <f>SUM(R14:R16)</f>
        <v>50</v>
      </c>
      <c r="S17" s="108">
        <f>SUM(S14:S16)</f>
        <v>77</v>
      </c>
      <c r="T17" s="241">
        <f>SUM(T14:T16)</f>
        <v>127</v>
      </c>
      <c r="U17" s="136">
        <f>SUM(U14:U16)</f>
        <v>800</v>
      </c>
      <c r="V17" s="136">
        <f>SUM(V14:V16)</f>
        <v>2464</v>
      </c>
      <c r="W17" s="241">
        <f>SUM(U17:V17)</f>
        <v>3264</v>
      </c>
      <c r="X17" s="26"/>
      <c r="Y17" s="130">
        <f>SUM(F24:F53,F55:F84,F86:F115,F117:F146,F148:F177,F179:F208)</f>
        <v>19</v>
      </c>
      <c r="Z17" s="130">
        <f>SUM(G24:G53,G55:G84,G86:G115,G117:G146,G148:G177,G179:G208)</f>
        <v>480</v>
      </c>
      <c r="AA17" s="130">
        <f t="shared" ref="AA17:AJ17" si="0">SUM(H24:H53,H55:H84,H86:H115,H117:H146,H148:H177,H179:H208)</f>
        <v>20</v>
      </c>
      <c r="AB17" s="130">
        <f t="shared" si="0"/>
        <v>480</v>
      </c>
      <c r="AC17" s="130">
        <f t="shared" si="0"/>
        <v>18</v>
      </c>
      <c r="AD17" s="130">
        <f t="shared" si="0"/>
        <v>480</v>
      </c>
      <c r="AE17" s="130">
        <f t="shared" si="0"/>
        <v>18</v>
      </c>
      <c r="AF17" s="130">
        <f t="shared" si="0"/>
        <v>480</v>
      </c>
      <c r="AG17" s="130">
        <f t="shared" si="0"/>
        <v>21</v>
      </c>
      <c r="AH17" s="130">
        <f t="shared" si="0"/>
        <v>480</v>
      </c>
      <c r="AI17" s="130">
        <f t="shared" si="0"/>
        <v>19</v>
      </c>
      <c r="AJ17" s="130">
        <f t="shared" si="0"/>
        <v>480</v>
      </c>
    </row>
    <row r="18" spans="1:36" ht="7.5" customHeight="1" x14ac:dyDescent="0.2">
      <c r="A18" s="137"/>
      <c r="B18" s="137"/>
      <c r="C18" s="139"/>
      <c r="D18" s="139"/>
      <c r="E18" s="139"/>
      <c r="F18" s="45"/>
      <c r="G18" s="139"/>
      <c r="H18" s="139"/>
      <c r="I18" s="139"/>
      <c r="J18" s="139"/>
      <c r="K18" s="139"/>
      <c r="L18" s="139"/>
      <c r="M18" s="139"/>
      <c r="N18" s="139"/>
      <c r="O18" s="139"/>
      <c r="P18" s="139"/>
      <c r="Q18" s="139"/>
      <c r="R18" s="49"/>
      <c r="S18" s="49"/>
      <c r="T18" s="50"/>
      <c r="U18" s="46"/>
      <c r="V18" s="46"/>
      <c r="W18" s="50"/>
      <c r="X18" s="26"/>
    </row>
    <row r="19" spans="1:36" ht="21" customHeight="1" x14ac:dyDescent="0.2">
      <c r="A19" s="487"/>
      <c r="B19" s="487"/>
      <c r="C19" s="208"/>
      <c r="D19" s="207"/>
      <c r="E19" s="11"/>
      <c r="F19" s="26"/>
      <c r="G19" s="491" t="s">
        <v>67</v>
      </c>
      <c r="H19" s="491"/>
      <c r="I19" s="491"/>
      <c r="J19" s="491"/>
      <c r="K19" s="491"/>
      <c r="L19" s="491"/>
      <c r="M19" s="491"/>
      <c r="N19" s="491"/>
      <c r="O19" s="491"/>
      <c r="P19" s="491"/>
      <c r="Q19" s="491"/>
      <c r="R19" s="109" t="s">
        <v>16</v>
      </c>
      <c r="S19" s="110">
        <v>16</v>
      </c>
      <c r="T19" s="109" t="s">
        <v>17</v>
      </c>
      <c r="U19" s="110">
        <v>32</v>
      </c>
      <c r="V19" s="51"/>
      <c r="W19" s="50"/>
      <c r="X19" s="26"/>
    </row>
    <row r="20" spans="1:36" ht="6.75" customHeight="1" x14ac:dyDescent="0.2">
      <c r="A20" s="137"/>
      <c r="B20" s="137"/>
      <c r="C20" s="139"/>
      <c r="D20" s="139"/>
      <c r="E20" s="127"/>
      <c r="F20" s="128"/>
      <c r="G20" s="128"/>
      <c r="H20" s="128"/>
      <c r="I20" s="128"/>
      <c r="J20" s="128"/>
      <c r="K20" s="128"/>
      <c r="L20" s="128"/>
      <c r="M20" s="128"/>
      <c r="N20" s="128"/>
      <c r="O20" s="128"/>
      <c r="P20" s="128"/>
      <c r="Q20" s="128"/>
      <c r="R20" s="129"/>
      <c r="S20" s="45"/>
      <c r="T20" s="46"/>
      <c r="U20" s="46"/>
      <c r="V20" s="46"/>
      <c r="W20" s="46"/>
      <c r="X20" s="26"/>
    </row>
    <row r="21" spans="1:36" ht="18.75" customHeight="1" x14ac:dyDescent="0.2">
      <c r="A21" s="483" t="s">
        <v>2</v>
      </c>
      <c r="B21" s="483" t="s">
        <v>40</v>
      </c>
      <c r="C21" s="483"/>
      <c r="D21" s="483" t="s">
        <v>0</v>
      </c>
      <c r="E21" s="483"/>
      <c r="F21" s="483" t="s">
        <v>22</v>
      </c>
      <c r="G21" s="483"/>
      <c r="H21" s="483"/>
      <c r="I21" s="483"/>
      <c r="J21" s="483"/>
      <c r="K21" s="483"/>
      <c r="L21" s="483"/>
      <c r="M21" s="483"/>
      <c r="N21" s="483"/>
      <c r="O21" s="483"/>
      <c r="P21" s="483"/>
      <c r="Q21" s="483"/>
      <c r="R21" s="483" t="s">
        <v>125</v>
      </c>
      <c r="S21" s="483"/>
      <c r="T21" s="483"/>
      <c r="U21" s="483" t="s">
        <v>1</v>
      </c>
      <c r="V21" s="483"/>
      <c r="W21" s="483"/>
      <c r="X21" s="165" t="s">
        <v>115</v>
      </c>
    </row>
    <row r="22" spans="1:36" ht="21.75" customHeight="1" x14ac:dyDescent="0.2">
      <c r="A22" s="483"/>
      <c r="B22" s="483"/>
      <c r="C22" s="483"/>
      <c r="D22" s="483"/>
      <c r="E22" s="483"/>
      <c r="F22" s="211" t="s">
        <v>138</v>
      </c>
      <c r="G22" s="211" t="s">
        <v>139</v>
      </c>
      <c r="H22" s="211" t="s">
        <v>23</v>
      </c>
      <c r="I22" s="211" t="s">
        <v>24</v>
      </c>
      <c r="J22" s="211" t="s">
        <v>123</v>
      </c>
      <c r="K22" s="211" t="s">
        <v>25</v>
      </c>
      <c r="L22" s="211" t="s">
        <v>26</v>
      </c>
      <c r="M22" s="211" t="s">
        <v>27</v>
      </c>
      <c r="N22" s="211" t="s">
        <v>28</v>
      </c>
      <c r="O22" s="211" t="s">
        <v>29</v>
      </c>
      <c r="P22" s="211" t="s">
        <v>50</v>
      </c>
      <c r="Q22" s="211" t="s">
        <v>51</v>
      </c>
      <c r="R22" s="209" t="s">
        <v>30</v>
      </c>
      <c r="S22" s="209" t="s">
        <v>31</v>
      </c>
      <c r="T22" s="209" t="s">
        <v>32</v>
      </c>
      <c r="U22" s="209" t="s">
        <v>33</v>
      </c>
      <c r="V22" s="209" t="s">
        <v>34</v>
      </c>
      <c r="W22" s="209" t="s">
        <v>32</v>
      </c>
      <c r="X22" s="115" t="str">
        <f t="shared" ref="X22:X23" si="1">W22</f>
        <v>Total</v>
      </c>
    </row>
    <row r="23" spans="1:36" ht="0.75" hidden="1" customHeight="1" x14ac:dyDescent="0.2">
      <c r="A23" s="163"/>
      <c r="B23" s="163"/>
      <c r="C23" s="163"/>
      <c r="D23" s="163"/>
      <c r="E23" s="163"/>
      <c r="F23" s="164" t="s">
        <v>132</v>
      </c>
      <c r="G23" s="164" t="s">
        <v>132</v>
      </c>
      <c r="H23" s="164" t="s">
        <v>133</v>
      </c>
      <c r="I23" s="164" t="s">
        <v>133</v>
      </c>
      <c r="J23" s="164" t="s">
        <v>134</v>
      </c>
      <c r="K23" s="164" t="s">
        <v>134</v>
      </c>
      <c r="L23" s="164" t="s">
        <v>135</v>
      </c>
      <c r="M23" s="164" t="s">
        <v>135</v>
      </c>
      <c r="N23" s="164" t="s">
        <v>136</v>
      </c>
      <c r="O23" s="164" t="s">
        <v>136</v>
      </c>
      <c r="P23" s="164" t="s">
        <v>137</v>
      </c>
      <c r="Q23" s="164" t="s">
        <v>137</v>
      </c>
      <c r="R23" s="163"/>
      <c r="S23" s="163"/>
      <c r="T23" s="163"/>
      <c r="U23" s="163"/>
      <c r="V23" s="163"/>
      <c r="W23" s="163">
        <v>0</v>
      </c>
      <c r="X23" s="115">
        <f t="shared" si="1"/>
        <v>0</v>
      </c>
    </row>
    <row r="24" spans="1:36" ht="18" customHeight="1" x14ac:dyDescent="0.2">
      <c r="A24" s="478" t="str">
        <f>Organización_Modular!A10</f>
        <v>Módulo I: Documentación empresarial</v>
      </c>
      <c r="B24" s="385" t="str">
        <f>Organización_Modular!B10</f>
        <v>Competencias técnicas (Unidad de competencia)</v>
      </c>
      <c r="C24" s="481" t="str">
        <f>Organización_Modular!C10</f>
        <v>UC1. Asistir en el intercambio de información, documentación y coordinación de actividades de las distintas áreas de la empresa, en función a sus políticas y normativa vigente.</v>
      </c>
      <c r="D24" s="480" t="str">
        <f>Organización_Modular!F10</f>
        <v>Documentación Empresarial</v>
      </c>
      <c r="E24" s="480"/>
      <c r="F24" s="52">
        <f>_xlfn.IFNA(IF(VLOOKUP($D24,Organización_Modular!$F$10:$G$195,2,FALSE)=F$23,Itinerario!T24," ")," ")</f>
        <v>5</v>
      </c>
      <c r="G24" s="52">
        <f>_xlfn.IFNA(IF(VLOOKUP($D24,Organización_Modular!$F$10:$G$195,2,FALSE)=G$23,Itinerario!W24," ")," ")</f>
        <v>128</v>
      </c>
      <c r="H24" s="52" t="str">
        <f>_xlfn.IFNA(IF(VLOOKUP($D24,Organización_Modular!$F$10:$G$195,2,FALSE)=H$23,Itinerario!T24," ")," ")</f>
        <v xml:space="preserve"> </v>
      </c>
      <c r="I24" s="52" t="str">
        <f>_xlfn.IFNA(IF(VLOOKUP($D24,Organización_Modular!$F$10:$G$195,2,FALSE)=I$23,Itinerario!W24," ")," ")</f>
        <v xml:space="preserve"> </v>
      </c>
      <c r="J24" s="52" t="str">
        <f>_xlfn.IFNA(IF(VLOOKUP($D24,Organización_Modular!$F$10:$G$195,2,FALSE)=J$23,Itinerario!T24," ")," ")</f>
        <v xml:space="preserve"> </v>
      </c>
      <c r="K24" s="52" t="str">
        <f>_xlfn.IFNA(IF(VLOOKUP($D24,Organización_Modular!$F$10:$G$195,2,FALSE)=K$23,Itinerario!W24," ")," ")</f>
        <v xml:space="preserve"> </v>
      </c>
      <c r="L24" s="52" t="str">
        <f>_xlfn.IFNA(IF(VLOOKUP($D24,Organización_Modular!$F$10:$G$195,2,FALSE)=L$23,Itinerario!T24," ")," ")</f>
        <v xml:space="preserve"> </v>
      </c>
      <c r="M24" s="52" t="str">
        <f>_xlfn.IFNA(IF(VLOOKUP($D24,Organización_Modular!$F$10:$G$195,2,FALSE)=M$23,Itinerario!W24," ")," ")</f>
        <v xml:space="preserve"> </v>
      </c>
      <c r="N24" s="52" t="str">
        <f>_xlfn.IFNA(IF(VLOOKUP($D24,Organización_Modular!$F$10:$G$195,2,FALSE)=N$23,Itinerario!T24," ")," ")</f>
        <v xml:space="preserve"> </v>
      </c>
      <c r="O24" s="52" t="str">
        <f>_xlfn.IFNA(IF(VLOOKUP($D24,Organización_Modular!$F$10:$G$195,2,FALSE)=O$23,Itinerario!W24," ")," ")</f>
        <v xml:space="preserve"> </v>
      </c>
      <c r="P24" s="52" t="str">
        <f>_xlfn.IFNA(IF(VLOOKUP($D24,Organización_Modular!$F$10:$G$195,2,FALSE)=P$23,Itinerario!T24," ")," ")</f>
        <v xml:space="preserve"> </v>
      </c>
      <c r="Q24" s="52" t="str">
        <f>_xlfn.IFNA(IF(VLOOKUP($D24,Organización_Modular!$F$10:$G$195,2,FALSE)=Q$23,Itinerario!W24," ")," ")</f>
        <v xml:space="preserve"> </v>
      </c>
      <c r="R24" s="52">
        <f>Organización_Modular!H10</f>
        <v>2</v>
      </c>
      <c r="S24" s="52">
        <f>Organización_Modular!I10</f>
        <v>3</v>
      </c>
      <c r="T24" s="110">
        <f>SUM(R24:S24)</f>
        <v>5</v>
      </c>
      <c r="U24" s="52">
        <f>+R24*$S$19</f>
        <v>32</v>
      </c>
      <c r="V24" s="52">
        <f>+S24*$U$19</f>
        <v>96</v>
      </c>
      <c r="W24" s="110">
        <f>SUM(U24:V24)</f>
        <v>128</v>
      </c>
      <c r="X24" s="115">
        <f>W24</f>
        <v>128</v>
      </c>
    </row>
    <row r="25" spans="1:36" ht="18" customHeight="1" x14ac:dyDescent="0.2">
      <c r="A25" s="478"/>
      <c r="B25" s="385"/>
      <c r="C25" s="481"/>
      <c r="D25" s="480" t="str">
        <f>Organización_Modular!F11</f>
        <v>Procesamiento de datos para la gestión</v>
      </c>
      <c r="E25" s="480"/>
      <c r="F25" s="52" t="str">
        <f>_xlfn.IFNA(IF(VLOOKUP($D25,Organización_Modular!$F$10:$G$195,2,FALSE)=F$23,Itinerario!T25," ")," ")</f>
        <v xml:space="preserve"> </v>
      </c>
      <c r="G25" s="52" t="str">
        <f>_xlfn.IFNA(IF(VLOOKUP($D25,Organización_Modular!$F$10:$G$195,2,FALSE)=G$23,Itinerario!W25," ")," ")</f>
        <v xml:space="preserve"> </v>
      </c>
      <c r="H25" s="52">
        <f>_xlfn.IFNA(IF(VLOOKUP($D25,Organización_Modular!$F$10:$G$195,2,FALSE)=H$23,Itinerario!T25," ")," ")</f>
        <v>3</v>
      </c>
      <c r="I25" s="52">
        <f>_xlfn.IFNA(IF(VLOOKUP($D25,Organización_Modular!$F$10:$G$195,2,FALSE)=I$23,Itinerario!W25," ")," ")</f>
        <v>64</v>
      </c>
      <c r="J25" s="52" t="str">
        <f>_xlfn.IFNA(IF(VLOOKUP($D25,Organización_Modular!$F$10:$G$195,2,FALSE)=J$23,Itinerario!T25," ")," ")</f>
        <v xml:space="preserve"> </v>
      </c>
      <c r="K25" s="52" t="str">
        <f>_xlfn.IFNA(IF(VLOOKUP($D25,Organización_Modular!$F$10:$G$195,2,FALSE)=K$23,Itinerario!W25," ")," ")</f>
        <v xml:space="preserve"> </v>
      </c>
      <c r="L25" s="52" t="str">
        <f>_xlfn.IFNA(IF(VLOOKUP($D25,Organización_Modular!$F$10:$G$195,2,FALSE)=L$23,Itinerario!T25," ")," ")</f>
        <v xml:space="preserve"> </v>
      </c>
      <c r="M25" s="52" t="str">
        <f>_xlfn.IFNA(IF(VLOOKUP($D25,Organización_Modular!$F$10:$G$195,2,FALSE)=M$23,Itinerario!W25," ")," ")</f>
        <v xml:space="preserve"> </v>
      </c>
      <c r="N25" s="52" t="str">
        <f>_xlfn.IFNA(IF(VLOOKUP($D25,Organización_Modular!$F$10:$G$195,2,FALSE)=N$23,Itinerario!T25," ")," ")</f>
        <v xml:space="preserve"> </v>
      </c>
      <c r="O25" s="52" t="str">
        <f>_xlfn.IFNA(IF(VLOOKUP($D25,Organización_Modular!$F$10:$G$195,2,FALSE)=O$23,Itinerario!W25," ")," ")</f>
        <v xml:space="preserve"> </v>
      </c>
      <c r="P25" s="52" t="str">
        <f>_xlfn.IFNA(IF(VLOOKUP($D25,Organización_Modular!$F$10:$G$195,2,FALSE)=P$23,Itinerario!T25," ")," ")</f>
        <v xml:space="preserve"> </v>
      </c>
      <c r="Q25" s="52" t="str">
        <f>_xlfn.IFNA(IF(VLOOKUP($D25,Organización_Modular!$F$10:$G$195,2,FALSE)=Q$23,Itinerario!W25," ")," ")</f>
        <v xml:space="preserve"> </v>
      </c>
      <c r="R25" s="52">
        <f>Organización_Modular!H11</f>
        <v>2</v>
      </c>
      <c r="S25" s="52">
        <f>Organización_Modular!I11</f>
        <v>1</v>
      </c>
      <c r="T25" s="110">
        <f t="shared" ref="T25:T53" si="2">SUM(R25:S25)</f>
        <v>3</v>
      </c>
      <c r="U25" s="52">
        <f t="shared" ref="U25:U88" si="3">+R25*$S$19</f>
        <v>32</v>
      </c>
      <c r="V25" s="52">
        <f t="shared" ref="V25:V88" si="4">+S25*$U$19</f>
        <v>32</v>
      </c>
      <c r="W25" s="110">
        <f t="shared" ref="W25:W88" si="5">SUM(U25:V25)</f>
        <v>64</v>
      </c>
      <c r="X25" s="115">
        <f t="shared" ref="X25:X88" si="6">W25</f>
        <v>64</v>
      </c>
    </row>
    <row r="26" spans="1:36" ht="18" customHeight="1" x14ac:dyDescent="0.2">
      <c r="A26" s="478"/>
      <c r="B26" s="385"/>
      <c r="C26" s="481"/>
      <c r="D26" s="480" t="str">
        <f>Organización_Modular!F12</f>
        <v>Diseño Organizacional</v>
      </c>
      <c r="E26" s="480"/>
      <c r="F26" s="52" t="str">
        <f>_xlfn.IFNA(IF(VLOOKUP($D26,Organización_Modular!$F$10:$G$195,2,FALSE)=F$23,Itinerario!T26," ")," ")</f>
        <v xml:space="preserve"> </v>
      </c>
      <c r="G26" s="52" t="str">
        <f>_xlfn.IFNA(IF(VLOOKUP($D26,Organización_Modular!$F$10:$G$195,2,FALSE)=G$23,Itinerario!W26," ")," ")</f>
        <v xml:space="preserve"> </v>
      </c>
      <c r="H26" s="52">
        <f>_xlfn.IFNA(IF(VLOOKUP($D26,Organización_Modular!$F$10:$G$195,2,FALSE)=H$23,Itinerario!T26," ")," ")</f>
        <v>3</v>
      </c>
      <c r="I26" s="52">
        <f>_xlfn.IFNA(IF(VLOOKUP($D26,Organización_Modular!$F$10:$G$195,2,FALSE)=I$23,Itinerario!W26," ")," ")</f>
        <v>80</v>
      </c>
      <c r="J26" s="52" t="str">
        <f>_xlfn.IFNA(IF(VLOOKUP($D26,Organización_Modular!$F$10:$G$195,2,FALSE)=J$23,Itinerario!T26," ")," ")</f>
        <v xml:space="preserve"> </v>
      </c>
      <c r="K26" s="52" t="str">
        <f>_xlfn.IFNA(IF(VLOOKUP($D26,Organización_Modular!$F$10:$G$195,2,FALSE)=K$23,Itinerario!W26," ")," ")</f>
        <v xml:space="preserve"> </v>
      </c>
      <c r="L26" s="52" t="str">
        <f>_xlfn.IFNA(IF(VLOOKUP($D26,Organización_Modular!$F$10:$G$195,2,FALSE)=L$23,Itinerario!T26," ")," ")</f>
        <v xml:space="preserve"> </v>
      </c>
      <c r="M26" s="52" t="str">
        <f>_xlfn.IFNA(IF(VLOOKUP($D26,Organización_Modular!$F$10:$G$195,2,FALSE)=M$23,Itinerario!W26," ")," ")</f>
        <v xml:space="preserve"> </v>
      </c>
      <c r="N26" s="52" t="str">
        <f>_xlfn.IFNA(IF(VLOOKUP($D26,Organización_Modular!$F$10:$G$195,2,FALSE)=N$23,Itinerario!T26," ")," ")</f>
        <v xml:space="preserve"> </v>
      </c>
      <c r="O26" s="52" t="str">
        <f>_xlfn.IFNA(IF(VLOOKUP($D26,Organización_Modular!$F$10:$G$195,2,FALSE)=O$23,Itinerario!W26," ")," ")</f>
        <v xml:space="preserve"> </v>
      </c>
      <c r="P26" s="52" t="str">
        <f>_xlfn.IFNA(IF(VLOOKUP($D26,Organización_Modular!$F$10:$G$195,2,FALSE)=P$23,Itinerario!T26," ")," ")</f>
        <v xml:space="preserve"> </v>
      </c>
      <c r="Q26" s="52" t="str">
        <f>_xlfn.IFNA(IF(VLOOKUP($D26,Organización_Modular!$F$10:$G$195,2,FALSE)=Q$23,Itinerario!W26," ")," ")</f>
        <v xml:space="preserve"> </v>
      </c>
      <c r="R26" s="52">
        <f>Organización_Modular!H12</f>
        <v>1</v>
      </c>
      <c r="S26" s="52">
        <f>Organización_Modular!I12</f>
        <v>2</v>
      </c>
      <c r="T26" s="110">
        <f t="shared" si="2"/>
        <v>3</v>
      </c>
      <c r="U26" s="52">
        <f t="shared" si="3"/>
        <v>16</v>
      </c>
      <c r="V26" s="52">
        <f t="shared" si="4"/>
        <v>64</v>
      </c>
      <c r="W26" s="110">
        <f t="shared" si="5"/>
        <v>80</v>
      </c>
      <c r="X26" s="115">
        <f t="shared" si="6"/>
        <v>80</v>
      </c>
    </row>
    <row r="27" spans="1:36" ht="18" customHeight="1" x14ac:dyDescent="0.2">
      <c r="A27" s="478"/>
      <c r="B27" s="385"/>
      <c r="C27" s="481"/>
      <c r="D27" s="480" t="str">
        <f>Organización_Modular!F13</f>
        <v>Calidad de Servicio y Atención al Cliente</v>
      </c>
      <c r="E27" s="480"/>
      <c r="F27" s="52" t="str">
        <f>_xlfn.IFNA(IF(VLOOKUP($D27,Organización_Modular!$F$10:$G$195,2,FALSE)=F$23,Itinerario!T27," ")," ")</f>
        <v xml:space="preserve"> </v>
      </c>
      <c r="G27" s="52" t="str">
        <f>_xlfn.IFNA(IF(VLOOKUP($D27,Organización_Modular!$F$10:$G$195,2,FALSE)=G$23,Itinerario!W27," ")," ")</f>
        <v xml:space="preserve"> </v>
      </c>
      <c r="H27" s="52">
        <f>_xlfn.IFNA(IF(VLOOKUP($D27,Organización_Modular!$F$10:$G$195,2,FALSE)=H$23,Itinerario!T27," ")," ")</f>
        <v>3</v>
      </c>
      <c r="I27" s="52">
        <f>_xlfn.IFNA(IF(VLOOKUP($D27,Organización_Modular!$F$10:$G$195,2,FALSE)=I$23,Itinerario!W27," ")," ")</f>
        <v>80</v>
      </c>
      <c r="J27" s="52" t="str">
        <f>_xlfn.IFNA(IF(VLOOKUP($D27,Organización_Modular!$F$10:$G$195,2,FALSE)=J$23,Itinerario!T27," ")," ")</f>
        <v xml:space="preserve"> </v>
      </c>
      <c r="K27" s="52" t="str">
        <f>_xlfn.IFNA(IF(VLOOKUP($D27,Organización_Modular!$F$10:$G$195,2,FALSE)=K$23,Itinerario!W27," ")," ")</f>
        <v xml:space="preserve"> </v>
      </c>
      <c r="L27" s="52" t="str">
        <f>_xlfn.IFNA(IF(VLOOKUP($D27,Organización_Modular!$F$10:$G$195,2,FALSE)=L$23,Itinerario!T27," ")," ")</f>
        <v xml:space="preserve"> </v>
      </c>
      <c r="M27" s="52" t="str">
        <f>_xlfn.IFNA(IF(VLOOKUP($D27,Organización_Modular!$F$10:$G$195,2,FALSE)=M$23,Itinerario!W27," ")," ")</f>
        <v xml:space="preserve"> </v>
      </c>
      <c r="N27" s="52" t="str">
        <f>_xlfn.IFNA(IF(VLOOKUP($D27,Organización_Modular!$F$10:$G$195,2,FALSE)=N$23,Itinerario!T27," ")," ")</f>
        <v xml:space="preserve"> </v>
      </c>
      <c r="O27" s="52" t="str">
        <f>_xlfn.IFNA(IF(VLOOKUP($D27,Organización_Modular!$F$10:$G$195,2,FALSE)=O$23,Itinerario!W27," ")," ")</f>
        <v xml:space="preserve"> </v>
      </c>
      <c r="P27" s="52" t="str">
        <f>_xlfn.IFNA(IF(VLOOKUP($D27,Organización_Modular!$F$10:$G$195,2,FALSE)=P$23,Itinerario!T27," ")," ")</f>
        <v xml:space="preserve"> </v>
      </c>
      <c r="Q27" s="52" t="str">
        <f>_xlfn.IFNA(IF(VLOOKUP($D27,Organización_Modular!$F$10:$G$195,2,FALSE)=Q$23,Itinerario!W27," ")," ")</f>
        <v xml:space="preserve"> </v>
      </c>
      <c r="R27" s="52">
        <f>Organización_Modular!H13</f>
        <v>1</v>
      </c>
      <c r="S27" s="52">
        <f>Organización_Modular!I13</f>
        <v>2</v>
      </c>
      <c r="T27" s="110">
        <f t="shared" si="2"/>
        <v>3</v>
      </c>
      <c r="U27" s="52">
        <f t="shared" si="3"/>
        <v>16</v>
      </c>
      <c r="V27" s="52">
        <f t="shared" si="4"/>
        <v>64</v>
      </c>
      <c r="W27" s="110">
        <f t="shared" si="5"/>
        <v>80</v>
      </c>
      <c r="X27" s="115">
        <f t="shared" si="6"/>
        <v>80</v>
      </c>
    </row>
    <row r="28" spans="1:36" ht="18" customHeight="1" x14ac:dyDescent="0.2">
      <c r="A28" s="478"/>
      <c r="B28" s="385"/>
      <c r="C28" s="481"/>
      <c r="D28" s="480" t="str">
        <f>Organización_Modular!F14</f>
        <v>Matemáticas para Negocios</v>
      </c>
      <c r="E28" s="480"/>
      <c r="F28" s="52">
        <f>_xlfn.IFNA(IF(VLOOKUP($D28,Organización_Modular!$F$10:$G$195,2,FALSE)=F$23,Itinerario!T28," ")," ")</f>
        <v>5</v>
      </c>
      <c r="G28" s="52">
        <f>_xlfn.IFNA(IF(VLOOKUP($D28,Organización_Modular!$F$10:$G$195,2,FALSE)=G$23,Itinerario!W28," ")," ")</f>
        <v>128</v>
      </c>
      <c r="H28" s="52" t="str">
        <f>_xlfn.IFNA(IF(VLOOKUP($D28,Organización_Modular!$F$10:$G$195,2,FALSE)=H$23,Itinerario!T28," ")," ")</f>
        <v xml:space="preserve"> </v>
      </c>
      <c r="I28" s="52" t="str">
        <f>_xlfn.IFNA(IF(VLOOKUP($D28,Organización_Modular!$F$10:$G$195,2,FALSE)=I$23,Itinerario!W28," ")," ")</f>
        <v xml:space="preserve"> </v>
      </c>
      <c r="J28" s="52" t="str">
        <f>_xlfn.IFNA(IF(VLOOKUP($D28,Organización_Modular!$F$10:$G$195,2,FALSE)=J$23,Itinerario!T28," ")," ")</f>
        <v xml:space="preserve"> </v>
      </c>
      <c r="K28" s="52" t="str">
        <f>_xlfn.IFNA(IF(VLOOKUP($D28,Organización_Modular!$F$10:$G$195,2,FALSE)=K$23,Itinerario!W28," ")," ")</f>
        <v xml:space="preserve"> </v>
      </c>
      <c r="L28" s="52" t="str">
        <f>_xlfn.IFNA(IF(VLOOKUP($D28,Organización_Modular!$F$10:$G$195,2,FALSE)=L$23,Itinerario!T28," ")," ")</f>
        <v xml:space="preserve"> </v>
      </c>
      <c r="M28" s="52" t="str">
        <f>_xlfn.IFNA(IF(VLOOKUP($D28,Organización_Modular!$F$10:$G$195,2,FALSE)=M$23,Itinerario!W28," ")," ")</f>
        <v xml:space="preserve"> </v>
      </c>
      <c r="N28" s="52" t="str">
        <f>_xlfn.IFNA(IF(VLOOKUP($D28,Organización_Modular!$F$10:$G$195,2,FALSE)=N$23,Itinerario!T28," ")," ")</f>
        <v xml:space="preserve"> </v>
      </c>
      <c r="O28" s="52" t="str">
        <f>_xlfn.IFNA(IF(VLOOKUP($D28,Organización_Modular!$F$10:$G$195,2,FALSE)=O$23,Itinerario!W28," ")," ")</f>
        <v xml:space="preserve"> </v>
      </c>
      <c r="P28" s="52" t="str">
        <f>_xlfn.IFNA(IF(VLOOKUP($D28,Organización_Modular!$F$10:$G$195,2,FALSE)=P$23,Itinerario!T28," ")," ")</f>
        <v xml:space="preserve"> </v>
      </c>
      <c r="Q28" s="52" t="str">
        <f>_xlfn.IFNA(IF(VLOOKUP($D28,Organización_Modular!$F$10:$G$195,2,FALSE)=Q$23,Itinerario!W28," ")," ")</f>
        <v xml:space="preserve"> </v>
      </c>
      <c r="R28" s="52">
        <f>Organización_Modular!H14</f>
        <v>2</v>
      </c>
      <c r="S28" s="52">
        <f>Organización_Modular!I14</f>
        <v>3</v>
      </c>
      <c r="T28" s="110">
        <f t="shared" si="2"/>
        <v>5</v>
      </c>
      <c r="U28" s="52">
        <f t="shared" si="3"/>
        <v>32</v>
      </c>
      <c r="V28" s="52">
        <f t="shared" si="4"/>
        <v>96</v>
      </c>
      <c r="W28" s="110">
        <f t="shared" si="5"/>
        <v>128</v>
      </c>
      <c r="X28" s="115">
        <f t="shared" si="6"/>
        <v>128</v>
      </c>
    </row>
    <row r="29" spans="1:36" ht="18" customHeight="1" x14ac:dyDescent="0.2">
      <c r="A29" s="478"/>
      <c r="B29" s="385"/>
      <c r="C29" s="481"/>
      <c r="D29" s="480" t="str">
        <f>Organización_Modular!F15</f>
        <v>Gestión Logística</v>
      </c>
      <c r="E29" s="480"/>
      <c r="F29" s="52" t="str">
        <f>_xlfn.IFNA(IF(VLOOKUP($D29,Organización_Modular!$F$10:$G$195,2,FALSE)=F$23,Itinerario!T29," ")," ")</f>
        <v xml:space="preserve"> </v>
      </c>
      <c r="G29" s="52" t="str">
        <f>_xlfn.IFNA(IF(VLOOKUP($D29,Organización_Modular!$F$10:$G$195,2,FALSE)=G$23,Itinerario!W29," ")," ")</f>
        <v xml:space="preserve"> </v>
      </c>
      <c r="H29" s="52">
        <f>_xlfn.IFNA(IF(VLOOKUP($D29,Organización_Modular!$F$10:$G$195,2,FALSE)=H$23,Itinerario!T29," ")," ")</f>
        <v>3</v>
      </c>
      <c r="I29" s="52">
        <f>_xlfn.IFNA(IF(VLOOKUP($D29,Organización_Modular!$F$10:$G$195,2,FALSE)=I$23,Itinerario!W29," ")," ")</f>
        <v>64</v>
      </c>
      <c r="J29" s="52" t="str">
        <f>_xlfn.IFNA(IF(VLOOKUP($D29,Organización_Modular!$F$10:$G$195,2,FALSE)=J$23,Itinerario!T29," ")," ")</f>
        <v xml:space="preserve"> </v>
      </c>
      <c r="K29" s="52" t="str">
        <f>_xlfn.IFNA(IF(VLOOKUP($D29,Organización_Modular!$F$10:$G$195,2,FALSE)=K$23,Itinerario!W29," ")," ")</f>
        <v xml:space="preserve"> </v>
      </c>
      <c r="L29" s="52" t="str">
        <f>_xlfn.IFNA(IF(VLOOKUP($D29,Organización_Modular!$F$10:$G$195,2,FALSE)=L$23,Itinerario!T29," ")," ")</f>
        <v xml:space="preserve"> </v>
      </c>
      <c r="M29" s="52" t="str">
        <f>_xlfn.IFNA(IF(VLOOKUP($D29,Organización_Modular!$F$10:$G$195,2,FALSE)=M$23,Itinerario!W29," ")," ")</f>
        <v xml:space="preserve"> </v>
      </c>
      <c r="N29" s="52" t="str">
        <f>_xlfn.IFNA(IF(VLOOKUP($D29,Organización_Modular!$F$10:$G$195,2,FALSE)=N$23,Itinerario!T29," ")," ")</f>
        <v xml:space="preserve"> </v>
      </c>
      <c r="O29" s="52" t="str">
        <f>_xlfn.IFNA(IF(VLOOKUP($D29,Organización_Modular!$F$10:$G$195,2,FALSE)=O$23,Itinerario!W29," ")," ")</f>
        <v xml:space="preserve"> </v>
      </c>
      <c r="P29" s="52" t="str">
        <f>_xlfn.IFNA(IF(VLOOKUP($D29,Organización_Modular!$F$10:$G$195,2,FALSE)=P$23,Itinerario!T29," ")," ")</f>
        <v xml:space="preserve"> </v>
      </c>
      <c r="Q29" s="52" t="str">
        <f>_xlfn.IFNA(IF(VLOOKUP($D29,Organización_Modular!$F$10:$G$195,2,FALSE)=Q$23,Itinerario!W29," ")," ")</f>
        <v xml:space="preserve"> </v>
      </c>
      <c r="R29" s="52">
        <f>Organización_Modular!H15</f>
        <v>2</v>
      </c>
      <c r="S29" s="52">
        <f>Organización_Modular!I15</f>
        <v>1</v>
      </c>
      <c r="T29" s="110">
        <f t="shared" si="2"/>
        <v>3</v>
      </c>
      <c r="U29" s="52">
        <f t="shared" si="3"/>
        <v>32</v>
      </c>
      <c r="V29" s="52">
        <f t="shared" si="4"/>
        <v>32</v>
      </c>
      <c r="W29" s="110">
        <f t="shared" si="5"/>
        <v>64</v>
      </c>
      <c r="X29" s="115">
        <f t="shared" si="6"/>
        <v>64</v>
      </c>
    </row>
    <row r="30" spans="1:36" ht="18" customHeight="1" x14ac:dyDescent="0.2">
      <c r="A30" s="478"/>
      <c r="B30" s="385"/>
      <c r="C30" s="481"/>
      <c r="D30" s="480" t="str">
        <f>Organización_Modular!F16</f>
        <v>Procesos Básicos de Negocios</v>
      </c>
      <c r="E30" s="480"/>
      <c r="F30" s="52">
        <f>_xlfn.IFNA(IF(VLOOKUP($D30,Organización_Modular!$F$10:$G$195,2,FALSE)=F$23,Itinerario!T30," ")," ")</f>
        <v>5</v>
      </c>
      <c r="G30" s="52">
        <f>_xlfn.IFNA(IF(VLOOKUP($D30,Organización_Modular!$F$10:$G$195,2,FALSE)=G$23,Itinerario!W30," ")," ")</f>
        <v>128</v>
      </c>
      <c r="H30" s="52" t="str">
        <f>_xlfn.IFNA(IF(VLOOKUP($D30,Organización_Modular!$F$10:$G$195,2,FALSE)=H$23,Itinerario!T30," ")," ")</f>
        <v xml:space="preserve"> </v>
      </c>
      <c r="I30" s="52" t="str">
        <f>_xlfn.IFNA(IF(VLOOKUP($D30,Organización_Modular!$F$10:$G$195,2,FALSE)=I$23,Itinerario!W30," ")," ")</f>
        <v xml:space="preserve"> </v>
      </c>
      <c r="J30" s="52" t="str">
        <f>_xlfn.IFNA(IF(VLOOKUP($D30,Organización_Modular!$F$10:$G$195,2,FALSE)=J$23,Itinerario!T30," ")," ")</f>
        <v xml:space="preserve"> </v>
      </c>
      <c r="K30" s="52" t="str">
        <f>_xlfn.IFNA(IF(VLOOKUP($D30,Organización_Modular!$F$10:$G$195,2,FALSE)=K$23,Itinerario!W30," ")," ")</f>
        <v xml:space="preserve"> </v>
      </c>
      <c r="L30" s="52" t="str">
        <f>_xlfn.IFNA(IF(VLOOKUP($D30,Organización_Modular!$F$10:$G$195,2,FALSE)=L$23,Itinerario!T30," ")," ")</f>
        <v xml:space="preserve"> </v>
      </c>
      <c r="M30" s="52" t="str">
        <f>_xlfn.IFNA(IF(VLOOKUP($D30,Organización_Modular!$F$10:$G$195,2,FALSE)=M$23,Itinerario!W30," ")," ")</f>
        <v xml:space="preserve"> </v>
      </c>
      <c r="N30" s="52" t="str">
        <f>_xlfn.IFNA(IF(VLOOKUP($D30,Organización_Modular!$F$10:$G$195,2,FALSE)=N$23,Itinerario!T30," ")," ")</f>
        <v xml:space="preserve"> </v>
      </c>
      <c r="O30" s="52" t="str">
        <f>_xlfn.IFNA(IF(VLOOKUP($D30,Organización_Modular!$F$10:$G$195,2,FALSE)=O$23,Itinerario!W30," ")," ")</f>
        <v xml:space="preserve"> </v>
      </c>
      <c r="P30" s="52" t="str">
        <f>_xlfn.IFNA(IF(VLOOKUP($D30,Organización_Modular!$F$10:$G$195,2,FALSE)=P$23,Itinerario!T30," ")," ")</f>
        <v xml:space="preserve"> </v>
      </c>
      <c r="Q30" s="52" t="str">
        <f>_xlfn.IFNA(IF(VLOOKUP($D30,Organización_Modular!$F$10:$G$195,2,FALSE)=Q$23,Itinerario!W30," ")," ")</f>
        <v xml:space="preserve"> </v>
      </c>
      <c r="R30" s="52">
        <f>Organización_Modular!H16</f>
        <v>2</v>
      </c>
      <c r="S30" s="52">
        <f>Organización_Modular!I16</f>
        <v>3</v>
      </c>
      <c r="T30" s="110">
        <f t="shared" si="2"/>
        <v>5</v>
      </c>
      <c r="U30" s="52">
        <f t="shared" si="3"/>
        <v>32</v>
      </c>
      <c r="V30" s="52">
        <f t="shared" si="4"/>
        <v>96</v>
      </c>
      <c r="W30" s="110">
        <f t="shared" si="5"/>
        <v>128</v>
      </c>
      <c r="X30" s="115">
        <f t="shared" si="6"/>
        <v>128</v>
      </c>
    </row>
    <row r="31" spans="1:36" ht="18" customHeight="1" x14ac:dyDescent="0.2">
      <c r="A31" s="478"/>
      <c r="B31" s="385"/>
      <c r="C31" s="481"/>
      <c r="D31" s="480" t="str">
        <f>Organización_Modular!F17</f>
        <v>Organización y Constitución de Empresas</v>
      </c>
      <c r="E31" s="480"/>
      <c r="F31" s="52" t="str">
        <f>_xlfn.IFNA(IF(VLOOKUP($D31,Organización_Modular!$F$10:$G$195,2,FALSE)=F$23,Itinerario!T31," ")," ")</f>
        <v xml:space="preserve"> </v>
      </c>
      <c r="G31" s="52" t="str">
        <f>_xlfn.IFNA(IF(VLOOKUP($D31,Organización_Modular!$F$10:$G$195,2,FALSE)=G$23,Itinerario!W31," ")," ")</f>
        <v xml:space="preserve"> </v>
      </c>
      <c r="H31" s="52">
        <f>_xlfn.IFNA(IF(VLOOKUP($D31,Organización_Modular!$F$10:$G$195,2,FALSE)=H$23,Itinerario!T31," ")," ")</f>
        <v>3</v>
      </c>
      <c r="I31" s="52">
        <f>_xlfn.IFNA(IF(VLOOKUP($D31,Organización_Modular!$F$10:$G$195,2,FALSE)=I$23,Itinerario!W31," ")," ")</f>
        <v>64</v>
      </c>
      <c r="J31" s="52" t="str">
        <f>_xlfn.IFNA(IF(VLOOKUP($D31,Organización_Modular!$F$10:$G$195,2,FALSE)=J$23,Itinerario!T31," ")," ")</f>
        <v xml:space="preserve"> </v>
      </c>
      <c r="K31" s="52" t="str">
        <f>_xlfn.IFNA(IF(VLOOKUP($D31,Organización_Modular!$F$10:$G$195,2,FALSE)=K$23,Itinerario!W31," ")," ")</f>
        <v xml:space="preserve"> </v>
      </c>
      <c r="L31" s="52" t="str">
        <f>_xlfn.IFNA(IF(VLOOKUP($D31,Organización_Modular!$F$10:$G$195,2,FALSE)=L$23,Itinerario!T31," ")," ")</f>
        <v xml:space="preserve"> </v>
      </c>
      <c r="M31" s="52" t="str">
        <f>_xlfn.IFNA(IF(VLOOKUP($D31,Organización_Modular!$F$10:$G$195,2,FALSE)=M$23,Itinerario!W31," ")," ")</f>
        <v xml:space="preserve"> </v>
      </c>
      <c r="N31" s="52" t="str">
        <f>_xlfn.IFNA(IF(VLOOKUP($D31,Organización_Modular!$F$10:$G$195,2,FALSE)=N$23,Itinerario!T31," ")," ")</f>
        <v xml:space="preserve"> </v>
      </c>
      <c r="O31" s="52" t="str">
        <f>_xlfn.IFNA(IF(VLOOKUP($D31,Organización_Modular!$F$10:$G$195,2,FALSE)=O$23,Itinerario!W31," ")," ")</f>
        <v xml:space="preserve"> </v>
      </c>
      <c r="P31" s="52" t="str">
        <f>_xlfn.IFNA(IF(VLOOKUP($D31,Organización_Modular!$F$10:$G$195,2,FALSE)=P$23,Itinerario!T31," ")," ")</f>
        <v xml:space="preserve"> </v>
      </c>
      <c r="Q31" s="52" t="str">
        <f>_xlfn.IFNA(IF(VLOOKUP($D31,Organización_Modular!$F$10:$G$195,2,FALSE)=Q$23,Itinerario!W31," ")," ")</f>
        <v xml:space="preserve"> </v>
      </c>
      <c r="R31" s="52">
        <f>Organización_Modular!H17</f>
        <v>2</v>
      </c>
      <c r="S31" s="52">
        <f>Organización_Modular!I17</f>
        <v>1</v>
      </c>
      <c r="T31" s="110">
        <f t="shared" si="2"/>
        <v>3</v>
      </c>
      <c r="U31" s="52">
        <f t="shared" si="3"/>
        <v>32</v>
      </c>
      <c r="V31" s="52">
        <f t="shared" si="4"/>
        <v>32</v>
      </c>
      <c r="W31" s="110">
        <f t="shared" si="5"/>
        <v>64</v>
      </c>
      <c r="X31" s="115">
        <f t="shared" si="6"/>
        <v>64</v>
      </c>
    </row>
    <row r="32" spans="1:36" ht="18" hidden="1" customHeight="1" x14ac:dyDescent="0.2">
      <c r="A32" s="478"/>
      <c r="B32" s="385"/>
      <c r="C32" s="481"/>
      <c r="D32" s="480">
        <f>Organización_Modular!F18</f>
        <v>0</v>
      </c>
      <c r="E32" s="480"/>
      <c r="F32" s="52" t="str">
        <f>_xlfn.IFNA(IF(VLOOKUP($D32,Organización_Modular!$F$10:$G$195,2,FALSE)=F$23,Itinerario!T32," ")," ")</f>
        <v xml:space="preserve"> </v>
      </c>
      <c r="G32" s="52" t="str">
        <f>_xlfn.IFNA(IF(VLOOKUP($D32,Organización_Modular!$F$10:$G$195,2,FALSE)=G$23,Itinerario!W32," ")," ")</f>
        <v xml:space="preserve"> </v>
      </c>
      <c r="H32" s="52" t="str">
        <f>_xlfn.IFNA(IF(VLOOKUP($D32,Organización_Modular!$F$10:$G$195,2,FALSE)=H$23,Itinerario!T32," ")," ")</f>
        <v xml:space="preserve"> </v>
      </c>
      <c r="I32" s="52" t="str">
        <f>_xlfn.IFNA(IF(VLOOKUP($D32,Organización_Modular!$F$10:$G$195,2,FALSE)=I$23,Itinerario!W32," ")," ")</f>
        <v xml:space="preserve"> </v>
      </c>
      <c r="J32" s="52" t="str">
        <f>_xlfn.IFNA(IF(VLOOKUP($D32,Organización_Modular!$F$10:$G$195,2,FALSE)=J$23,Itinerario!T32," ")," ")</f>
        <v xml:space="preserve"> </v>
      </c>
      <c r="K32" s="52" t="str">
        <f>_xlfn.IFNA(IF(VLOOKUP($D32,Organización_Modular!$F$10:$G$195,2,FALSE)=K$23,Itinerario!W32," ")," ")</f>
        <v xml:space="preserve"> </v>
      </c>
      <c r="L32" s="52" t="str">
        <f>_xlfn.IFNA(IF(VLOOKUP($D32,Organización_Modular!$F$10:$G$195,2,FALSE)=L$23,Itinerario!T32," ")," ")</f>
        <v xml:space="preserve"> </v>
      </c>
      <c r="M32" s="52" t="str">
        <f>_xlfn.IFNA(IF(VLOOKUP($D32,Organización_Modular!$F$10:$G$195,2,FALSE)=M$23,Itinerario!W32," ")," ")</f>
        <v xml:space="preserve"> </v>
      </c>
      <c r="N32" s="52" t="str">
        <f>_xlfn.IFNA(IF(VLOOKUP($D32,Organización_Modular!$F$10:$G$195,2,FALSE)=N$23,Itinerario!T32," ")," ")</f>
        <v xml:space="preserve"> </v>
      </c>
      <c r="O32" s="52" t="str">
        <f>_xlfn.IFNA(IF(VLOOKUP($D32,Organización_Modular!$F$10:$G$195,2,FALSE)=O$23,Itinerario!W32," ")," ")</f>
        <v xml:space="preserve"> </v>
      </c>
      <c r="P32" s="52" t="str">
        <f>_xlfn.IFNA(IF(VLOOKUP($D32,Organización_Modular!$F$10:$G$195,2,FALSE)=P$23,Itinerario!T32," ")," ")</f>
        <v xml:space="preserve"> </v>
      </c>
      <c r="Q32" s="52" t="str">
        <f>_xlfn.IFNA(IF(VLOOKUP($D32,Organización_Modular!$F$10:$G$195,2,FALSE)=Q$23,Itinerario!W32," ")," ")</f>
        <v xml:space="preserve"> </v>
      </c>
      <c r="R32" s="52">
        <f>Organización_Modular!H18</f>
        <v>0</v>
      </c>
      <c r="S32" s="52">
        <f>Organización_Modular!I18</f>
        <v>0</v>
      </c>
      <c r="T32" s="110">
        <f t="shared" si="2"/>
        <v>0</v>
      </c>
      <c r="U32" s="52">
        <f t="shared" si="3"/>
        <v>0</v>
      </c>
      <c r="V32" s="52">
        <f t="shared" si="4"/>
        <v>0</v>
      </c>
      <c r="W32" s="110">
        <f t="shared" si="5"/>
        <v>0</v>
      </c>
      <c r="X32" s="115">
        <f t="shared" si="6"/>
        <v>0</v>
      </c>
    </row>
    <row r="33" spans="1:24" ht="18" hidden="1" customHeight="1" x14ac:dyDescent="0.2">
      <c r="A33" s="478"/>
      <c r="B33" s="385"/>
      <c r="C33" s="481"/>
      <c r="D33" s="480">
        <f>Organización_Modular!F19</f>
        <v>0</v>
      </c>
      <c r="E33" s="480"/>
      <c r="F33" s="52" t="str">
        <f>_xlfn.IFNA(IF(VLOOKUP($D33,Organización_Modular!$F$10:$G$195,2,FALSE)=F$23,Itinerario!T33," ")," ")</f>
        <v xml:space="preserve"> </v>
      </c>
      <c r="G33" s="52" t="str">
        <f>_xlfn.IFNA(IF(VLOOKUP($D33,Organización_Modular!$F$10:$G$195,2,FALSE)=G$23,Itinerario!W33," ")," ")</f>
        <v xml:space="preserve"> </v>
      </c>
      <c r="H33" s="52" t="str">
        <f>_xlfn.IFNA(IF(VLOOKUP($D33,Organización_Modular!$F$10:$G$195,2,FALSE)=H$23,Itinerario!T33," ")," ")</f>
        <v xml:space="preserve"> </v>
      </c>
      <c r="I33" s="52" t="str">
        <f>_xlfn.IFNA(IF(VLOOKUP($D33,Organización_Modular!$F$10:$G$195,2,FALSE)=I$23,Itinerario!W33," ")," ")</f>
        <v xml:space="preserve"> </v>
      </c>
      <c r="J33" s="52" t="str">
        <f>_xlfn.IFNA(IF(VLOOKUP($D33,Organización_Modular!$F$10:$G$195,2,FALSE)=J$23,Itinerario!T33," ")," ")</f>
        <v xml:space="preserve"> </v>
      </c>
      <c r="K33" s="52" t="str">
        <f>_xlfn.IFNA(IF(VLOOKUP($D33,Organización_Modular!$F$10:$G$195,2,FALSE)=K$23,Itinerario!W33," ")," ")</f>
        <v xml:space="preserve"> </v>
      </c>
      <c r="L33" s="52" t="str">
        <f>_xlfn.IFNA(IF(VLOOKUP($D33,Organización_Modular!$F$10:$G$195,2,FALSE)=L$23,Itinerario!T33," ")," ")</f>
        <v xml:space="preserve"> </v>
      </c>
      <c r="M33" s="52" t="str">
        <f>_xlfn.IFNA(IF(VLOOKUP($D33,Organización_Modular!$F$10:$G$195,2,FALSE)=M$23,Itinerario!W33," ")," ")</f>
        <v xml:space="preserve"> </v>
      </c>
      <c r="N33" s="52" t="str">
        <f>_xlfn.IFNA(IF(VLOOKUP($D33,Organización_Modular!$F$10:$G$195,2,FALSE)=N$23,Itinerario!T33," ")," ")</f>
        <v xml:space="preserve"> </v>
      </c>
      <c r="O33" s="52" t="str">
        <f>_xlfn.IFNA(IF(VLOOKUP($D33,Organización_Modular!$F$10:$G$195,2,FALSE)=O$23,Itinerario!W33," ")," ")</f>
        <v xml:space="preserve"> </v>
      </c>
      <c r="P33" s="52" t="str">
        <f>_xlfn.IFNA(IF(VLOOKUP($D33,Organización_Modular!$F$10:$G$195,2,FALSE)=P$23,Itinerario!T33," ")," ")</f>
        <v xml:space="preserve"> </v>
      </c>
      <c r="Q33" s="52" t="str">
        <f>_xlfn.IFNA(IF(VLOOKUP($D33,Organización_Modular!$F$10:$G$195,2,FALSE)=Q$23,Itinerario!W33," ")," ")</f>
        <v xml:space="preserve"> </v>
      </c>
      <c r="R33" s="52">
        <f>Organización_Modular!H19</f>
        <v>0</v>
      </c>
      <c r="S33" s="52">
        <f>Organización_Modular!I19</f>
        <v>0</v>
      </c>
      <c r="T33" s="110">
        <f t="shared" si="2"/>
        <v>0</v>
      </c>
      <c r="U33" s="52">
        <f t="shared" si="3"/>
        <v>0</v>
      </c>
      <c r="V33" s="52">
        <f t="shared" si="4"/>
        <v>0</v>
      </c>
      <c r="W33" s="110">
        <f t="shared" si="5"/>
        <v>0</v>
      </c>
      <c r="X33" s="115">
        <f t="shared" si="6"/>
        <v>0</v>
      </c>
    </row>
    <row r="34" spans="1:24" ht="18" hidden="1" customHeight="1" x14ac:dyDescent="0.2">
      <c r="A34" s="478"/>
      <c r="B34" s="385"/>
      <c r="C34" s="481"/>
      <c r="D34" s="480">
        <f>Organización_Modular!F20</f>
        <v>0</v>
      </c>
      <c r="E34" s="480"/>
      <c r="F34" s="52" t="str">
        <f>_xlfn.IFNA(IF(VLOOKUP($D34,Organización_Modular!$F$10:$G$195,2,FALSE)=F$23,Itinerario!T34," ")," ")</f>
        <v xml:space="preserve"> </v>
      </c>
      <c r="G34" s="52" t="str">
        <f>_xlfn.IFNA(IF(VLOOKUP($D34,Organización_Modular!$F$10:$G$195,2,FALSE)=G$23,Itinerario!W34," ")," ")</f>
        <v xml:space="preserve"> </v>
      </c>
      <c r="H34" s="52" t="str">
        <f>_xlfn.IFNA(IF(VLOOKUP($D34,Organización_Modular!$F$10:$G$195,2,FALSE)=H$23,Itinerario!T34," ")," ")</f>
        <v xml:space="preserve"> </v>
      </c>
      <c r="I34" s="52" t="str">
        <f>_xlfn.IFNA(IF(VLOOKUP($D34,Organización_Modular!$F$10:$G$195,2,FALSE)=I$23,Itinerario!W34," ")," ")</f>
        <v xml:space="preserve"> </v>
      </c>
      <c r="J34" s="52" t="str">
        <f>_xlfn.IFNA(IF(VLOOKUP($D34,Organización_Modular!$F$10:$G$195,2,FALSE)=J$23,Itinerario!T34," ")," ")</f>
        <v xml:space="preserve"> </v>
      </c>
      <c r="K34" s="52" t="str">
        <f>_xlfn.IFNA(IF(VLOOKUP($D34,Organización_Modular!$F$10:$G$195,2,FALSE)=K$23,Itinerario!W34," ")," ")</f>
        <v xml:space="preserve"> </v>
      </c>
      <c r="L34" s="52" t="str">
        <f>_xlfn.IFNA(IF(VLOOKUP($D34,Organización_Modular!$F$10:$G$195,2,FALSE)=L$23,Itinerario!T34," ")," ")</f>
        <v xml:space="preserve"> </v>
      </c>
      <c r="M34" s="52" t="str">
        <f>_xlfn.IFNA(IF(VLOOKUP($D34,Organización_Modular!$F$10:$G$195,2,FALSE)=M$23,Itinerario!W34," ")," ")</f>
        <v xml:space="preserve"> </v>
      </c>
      <c r="N34" s="52" t="str">
        <f>_xlfn.IFNA(IF(VLOOKUP($D34,Organización_Modular!$F$10:$G$195,2,FALSE)=N$23,Itinerario!T34," ")," ")</f>
        <v xml:space="preserve"> </v>
      </c>
      <c r="O34" s="52" t="str">
        <f>_xlfn.IFNA(IF(VLOOKUP($D34,Organización_Modular!$F$10:$G$195,2,FALSE)=O$23,Itinerario!W34," ")," ")</f>
        <v xml:space="preserve"> </v>
      </c>
      <c r="P34" s="52" t="str">
        <f>_xlfn.IFNA(IF(VLOOKUP($D34,Organización_Modular!$F$10:$G$195,2,FALSE)=P$23,Itinerario!T34," ")," ")</f>
        <v xml:space="preserve"> </v>
      </c>
      <c r="Q34" s="52" t="str">
        <f>_xlfn.IFNA(IF(VLOOKUP($D34,Organización_Modular!$F$10:$G$195,2,FALSE)=Q$23,Itinerario!W34," ")," ")</f>
        <v xml:space="preserve"> </v>
      </c>
      <c r="R34" s="52">
        <f>Organización_Modular!H20</f>
        <v>0</v>
      </c>
      <c r="S34" s="52">
        <f>Organización_Modular!I20</f>
        <v>0</v>
      </c>
      <c r="T34" s="110">
        <f t="shared" si="2"/>
        <v>0</v>
      </c>
      <c r="U34" s="52">
        <f t="shared" si="3"/>
        <v>0</v>
      </c>
      <c r="V34" s="52">
        <f t="shared" si="4"/>
        <v>0</v>
      </c>
      <c r="W34" s="110">
        <f t="shared" si="5"/>
        <v>0</v>
      </c>
      <c r="X34" s="115">
        <f t="shared" si="6"/>
        <v>0</v>
      </c>
    </row>
    <row r="35" spans="1:24" ht="18" hidden="1" customHeight="1" x14ac:dyDescent="0.2">
      <c r="A35" s="478"/>
      <c r="B35" s="385"/>
      <c r="C35" s="481"/>
      <c r="D35" s="480">
        <f>Organización_Modular!F21</f>
        <v>0</v>
      </c>
      <c r="E35" s="480"/>
      <c r="F35" s="52" t="str">
        <f>_xlfn.IFNA(IF(VLOOKUP($D35,Organización_Modular!$F$10:$G$195,2,FALSE)=F$23,Itinerario!T35," ")," ")</f>
        <v xml:space="preserve"> </v>
      </c>
      <c r="G35" s="52" t="str">
        <f>_xlfn.IFNA(IF(VLOOKUP($D35,Organización_Modular!$F$10:$G$195,2,FALSE)=G$23,Itinerario!W35," ")," ")</f>
        <v xml:space="preserve"> </v>
      </c>
      <c r="H35" s="52" t="str">
        <f>_xlfn.IFNA(IF(VLOOKUP($D35,Organización_Modular!$F$10:$G$195,2,FALSE)=H$23,Itinerario!T35," ")," ")</f>
        <v xml:space="preserve"> </v>
      </c>
      <c r="I35" s="52" t="str">
        <f>_xlfn.IFNA(IF(VLOOKUP($D35,Organización_Modular!$F$10:$G$195,2,FALSE)=I$23,Itinerario!W35," ")," ")</f>
        <v xml:space="preserve"> </v>
      </c>
      <c r="J35" s="52" t="str">
        <f>_xlfn.IFNA(IF(VLOOKUP($D35,Organización_Modular!$F$10:$G$195,2,FALSE)=J$23,Itinerario!T35," ")," ")</f>
        <v xml:space="preserve"> </v>
      </c>
      <c r="K35" s="52" t="str">
        <f>_xlfn.IFNA(IF(VLOOKUP($D35,Organización_Modular!$F$10:$G$195,2,FALSE)=K$23,Itinerario!W35," ")," ")</f>
        <v xml:space="preserve"> </v>
      </c>
      <c r="L35" s="52" t="str">
        <f>_xlfn.IFNA(IF(VLOOKUP($D35,Organización_Modular!$F$10:$G$195,2,FALSE)=L$23,Itinerario!T35," ")," ")</f>
        <v xml:space="preserve"> </v>
      </c>
      <c r="M35" s="52" t="str">
        <f>_xlfn.IFNA(IF(VLOOKUP($D35,Organización_Modular!$F$10:$G$195,2,FALSE)=M$23,Itinerario!W35," ")," ")</f>
        <v xml:space="preserve"> </v>
      </c>
      <c r="N35" s="52" t="str">
        <f>_xlfn.IFNA(IF(VLOOKUP($D35,Organización_Modular!$F$10:$G$195,2,FALSE)=N$23,Itinerario!T35," ")," ")</f>
        <v xml:space="preserve"> </v>
      </c>
      <c r="O35" s="52" t="str">
        <f>_xlfn.IFNA(IF(VLOOKUP($D35,Organización_Modular!$F$10:$G$195,2,FALSE)=O$23,Itinerario!W35," ")," ")</f>
        <v xml:space="preserve"> </v>
      </c>
      <c r="P35" s="52" t="str">
        <f>_xlfn.IFNA(IF(VLOOKUP($D35,Organización_Modular!$F$10:$G$195,2,FALSE)=P$23,Itinerario!T35," ")," ")</f>
        <v xml:space="preserve"> </v>
      </c>
      <c r="Q35" s="52" t="str">
        <f>_xlfn.IFNA(IF(VLOOKUP($D35,Organización_Modular!$F$10:$G$195,2,FALSE)=Q$23,Itinerario!W35," ")," ")</f>
        <v xml:space="preserve"> </v>
      </c>
      <c r="R35" s="52">
        <f>Organización_Modular!H21</f>
        <v>0</v>
      </c>
      <c r="S35" s="52">
        <f>Organización_Modular!I21</f>
        <v>0</v>
      </c>
      <c r="T35" s="110">
        <f t="shared" si="2"/>
        <v>0</v>
      </c>
      <c r="U35" s="52">
        <f t="shared" si="3"/>
        <v>0</v>
      </c>
      <c r="V35" s="52">
        <f t="shared" si="4"/>
        <v>0</v>
      </c>
      <c r="W35" s="110">
        <f t="shared" si="5"/>
        <v>0</v>
      </c>
      <c r="X35" s="115">
        <f t="shared" si="6"/>
        <v>0</v>
      </c>
    </row>
    <row r="36" spans="1:24" ht="18" hidden="1" customHeight="1" x14ac:dyDescent="0.2">
      <c r="A36" s="478"/>
      <c r="B36" s="385"/>
      <c r="C36" s="481"/>
      <c r="D36" s="480">
        <f>Organización_Modular!F22</f>
        <v>0</v>
      </c>
      <c r="E36" s="480"/>
      <c r="F36" s="52" t="str">
        <f>_xlfn.IFNA(IF(VLOOKUP($D36,Organización_Modular!$F$10:$G$195,2,FALSE)=F$23,Itinerario!T36," ")," ")</f>
        <v xml:space="preserve"> </v>
      </c>
      <c r="G36" s="52" t="str">
        <f>_xlfn.IFNA(IF(VLOOKUP($D36,Organización_Modular!$F$10:$G$195,2,FALSE)=G$23,Itinerario!W36," ")," ")</f>
        <v xml:space="preserve"> </v>
      </c>
      <c r="H36" s="52" t="str">
        <f>_xlfn.IFNA(IF(VLOOKUP($D36,Organización_Modular!$F$10:$G$195,2,FALSE)=H$23,Itinerario!T36," ")," ")</f>
        <v xml:space="preserve"> </v>
      </c>
      <c r="I36" s="52" t="str">
        <f>_xlfn.IFNA(IF(VLOOKUP($D36,Organización_Modular!$F$10:$G$195,2,FALSE)=I$23,Itinerario!W36," ")," ")</f>
        <v xml:space="preserve"> </v>
      </c>
      <c r="J36" s="52" t="str">
        <f>_xlfn.IFNA(IF(VLOOKUP($D36,Organización_Modular!$F$10:$G$195,2,FALSE)=J$23,Itinerario!T36," ")," ")</f>
        <v xml:space="preserve"> </v>
      </c>
      <c r="K36" s="52" t="str">
        <f>_xlfn.IFNA(IF(VLOOKUP($D36,Organización_Modular!$F$10:$G$195,2,FALSE)=K$23,Itinerario!W36," ")," ")</f>
        <v xml:space="preserve"> </v>
      </c>
      <c r="L36" s="52" t="str">
        <f>_xlfn.IFNA(IF(VLOOKUP($D36,Organización_Modular!$F$10:$G$195,2,FALSE)=L$23,Itinerario!T36," ")," ")</f>
        <v xml:space="preserve"> </v>
      </c>
      <c r="M36" s="52" t="str">
        <f>_xlfn.IFNA(IF(VLOOKUP($D36,Organización_Modular!$F$10:$G$195,2,FALSE)=M$23,Itinerario!W36," ")," ")</f>
        <v xml:space="preserve"> </v>
      </c>
      <c r="N36" s="52" t="str">
        <f>_xlfn.IFNA(IF(VLOOKUP($D36,Organización_Modular!$F$10:$G$195,2,FALSE)=N$23,Itinerario!T36," ")," ")</f>
        <v xml:space="preserve"> </v>
      </c>
      <c r="O36" s="52" t="str">
        <f>_xlfn.IFNA(IF(VLOOKUP($D36,Organización_Modular!$F$10:$G$195,2,FALSE)=O$23,Itinerario!W36," ")," ")</f>
        <v xml:space="preserve"> </v>
      </c>
      <c r="P36" s="52" t="str">
        <f>_xlfn.IFNA(IF(VLOOKUP($D36,Organización_Modular!$F$10:$G$195,2,FALSE)=P$23,Itinerario!T36," ")," ")</f>
        <v xml:space="preserve"> </v>
      </c>
      <c r="Q36" s="52" t="str">
        <f>_xlfn.IFNA(IF(VLOOKUP($D36,Organización_Modular!$F$10:$G$195,2,FALSE)=Q$23,Itinerario!W36," ")," ")</f>
        <v xml:space="preserve"> </v>
      </c>
      <c r="R36" s="52">
        <f>Organización_Modular!H22</f>
        <v>0</v>
      </c>
      <c r="S36" s="52">
        <f>Organización_Modular!I22</f>
        <v>0</v>
      </c>
      <c r="T36" s="110">
        <f t="shared" si="2"/>
        <v>0</v>
      </c>
      <c r="U36" s="52">
        <f t="shared" si="3"/>
        <v>0</v>
      </c>
      <c r="V36" s="52">
        <f t="shared" si="4"/>
        <v>0</v>
      </c>
      <c r="W36" s="110">
        <f t="shared" si="5"/>
        <v>0</v>
      </c>
      <c r="X36" s="115">
        <f t="shared" si="6"/>
        <v>0</v>
      </c>
    </row>
    <row r="37" spans="1:24" ht="18" hidden="1" customHeight="1" x14ac:dyDescent="0.2">
      <c r="A37" s="478"/>
      <c r="B37" s="385"/>
      <c r="C37" s="481"/>
      <c r="D37" s="480">
        <f>Organización_Modular!F23</f>
        <v>0</v>
      </c>
      <c r="E37" s="480"/>
      <c r="F37" s="52" t="str">
        <f>_xlfn.IFNA(IF(VLOOKUP($D37,Organización_Modular!$F$10:$G$195,2,FALSE)=F$23,Itinerario!T37," ")," ")</f>
        <v xml:space="preserve"> </v>
      </c>
      <c r="G37" s="52" t="str">
        <f>_xlfn.IFNA(IF(VLOOKUP($D37,Organización_Modular!$F$10:$G$195,2,FALSE)=G$23,Itinerario!W37," ")," ")</f>
        <v xml:space="preserve"> </v>
      </c>
      <c r="H37" s="52" t="str">
        <f>_xlfn.IFNA(IF(VLOOKUP($D37,Organización_Modular!$F$10:$G$195,2,FALSE)=H$23,Itinerario!T37," ")," ")</f>
        <v xml:space="preserve"> </v>
      </c>
      <c r="I37" s="52" t="str">
        <f>_xlfn.IFNA(IF(VLOOKUP($D37,Organización_Modular!$F$10:$G$195,2,FALSE)=I$23,Itinerario!W37," ")," ")</f>
        <v xml:space="preserve"> </v>
      </c>
      <c r="J37" s="52" t="str">
        <f>_xlfn.IFNA(IF(VLOOKUP($D37,Organización_Modular!$F$10:$G$195,2,FALSE)=J$23,Itinerario!T37," ")," ")</f>
        <v xml:space="preserve"> </v>
      </c>
      <c r="K37" s="52" t="str">
        <f>_xlfn.IFNA(IF(VLOOKUP($D37,Organización_Modular!$F$10:$G$195,2,FALSE)=K$23,Itinerario!W37," ")," ")</f>
        <v xml:space="preserve"> </v>
      </c>
      <c r="L37" s="52" t="str">
        <f>_xlfn.IFNA(IF(VLOOKUP($D37,Organización_Modular!$F$10:$G$195,2,FALSE)=L$23,Itinerario!T37," ")," ")</f>
        <v xml:space="preserve"> </v>
      </c>
      <c r="M37" s="52" t="str">
        <f>_xlfn.IFNA(IF(VLOOKUP($D37,Organización_Modular!$F$10:$G$195,2,FALSE)=M$23,Itinerario!W37," ")," ")</f>
        <v xml:space="preserve"> </v>
      </c>
      <c r="N37" s="52" t="str">
        <f>_xlfn.IFNA(IF(VLOOKUP($D37,Organización_Modular!$F$10:$G$195,2,FALSE)=N$23,Itinerario!T37," ")," ")</f>
        <v xml:space="preserve"> </v>
      </c>
      <c r="O37" s="52" t="str">
        <f>_xlfn.IFNA(IF(VLOOKUP($D37,Organización_Modular!$F$10:$G$195,2,FALSE)=O$23,Itinerario!W37," ")," ")</f>
        <v xml:space="preserve"> </v>
      </c>
      <c r="P37" s="52" t="str">
        <f>_xlfn.IFNA(IF(VLOOKUP($D37,Organización_Modular!$F$10:$G$195,2,FALSE)=P$23,Itinerario!T37," ")," ")</f>
        <v xml:space="preserve"> </v>
      </c>
      <c r="Q37" s="52" t="str">
        <f>_xlfn.IFNA(IF(VLOOKUP($D37,Organización_Modular!$F$10:$G$195,2,FALSE)=Q$23,Itinerario!W37," ")," ")</f>
        <v xml:space="preserve"> </v>
      </c>
      <c r="R37" s="52">
        <f>Organización_Modular!H23</f>
        <v>0</v>
      </c>
      <c r="S37" s="52">
        <f>Organización_Modular!I23</f>
        <v>0</v>
      </c>
      <c r="T37" s="110">
        <f t="shared" si="2"/>
        <v>0</v>
      </c>
      <c r="U37" s="52">
        <f t="shared" si="3"/>
        <v>0</v>
      </c>
      <c r="V37" s="52">
        <f t="shared" si="4"/>
        <v>0</v>
      </c>
      <c r="W37" s="110">
        <f t="shared" si="5"/>
        <v>0</v>
      </c>
      <c r="X37" s="115">
        <f t="shared" si="6"/>
        <v>0</v>
      </c>
    </row>
    <row r="38" spans="1:24" ht="18" hidden="1" customHeight="1" x14ac:dyDescent="0.2">
      <c r="A38" s="478"/>
      <c r="B38" s="385"/>
      <c r="C38" s="481"/>
      <c r="D38" s="480">
        <f>Organización_Modular!F24</f>
        <v>0</v>
      </c>
      <c r="E38" s="480"/>
      <c r="F38" s="52" t="str">
        <f>_xlfn.IFNA(IF(VLOOKUP($D38,Organización_Modular!$F$10:$G$195,2,FALSE)=F$23,Itinerario!T38," ")," ")</f>
        <v xml:space="preserve"> </v>
      </c>
      <c r="G38" s="52" t="str">
        <f>_xlfn.IFNA(IF(VLOOKUP($D38,Organización_Modular!$F$10:$G$195,2,FALSE)=G$23,Itinerario!W38," ")," ")</f>
        <v xml:space="preserve"> </v>
      </c>
      <c r="H38" s="52" t="str">
        <f>_xlfn.IFNA(IF(VLOOKUP($D38,Organización_Modular!$F$10:$G$195,2,FALSE)=H$23,Itinerario!T38," ")," ")</f>
        <v xml:space="preserve"> </v>
      </c>
      <c r="I38" s="52" t="str">
        <f>_xlfn.IFNA(IF(VLOOKUP($D38,Organización_Modular!$F$10:$G$195,2,FALSE)=I$23,Itinerario!W38," ")," ")</f>
        <v xml:space="preserve"> </v>
      </c>
      <c r="J38" s="52" t="str">
        <f>_xlfn.IFNA(IF(VLOOKUP($D38,Organización_Modular!$F$10:$G$195,2,FALSE)=J$23,Itinerario!T38," ")," ")</f>
        <v xml:space="preserve"> </v>
      </c>
      <c r="K38" s="52" t="str">
        <f>_xlfn.IFNA(IF(VLOOKUP($D38,Organización_Modular!$F$10:$G$195,2,FALSE)=K$23,Itinerario!W38," ")," ")</f>
        <v xml:space="preserve"> </v>
      </c>
      <c r="L38" s="52" t="str">
        <f>_xlfn.IFNA(IF(VLOOKUP($D38,Organización_Modular!$F$10:$G$195,2,FALSE)=L$23,Itinerario!T38," ")," ")</f>
        <v xml:space="preserve"> </v>
      </c>
      <c r="M38" s="52" t="str">
        <f>_xlfn.IFNA(IF(VLOOKUP($D38,Organización_Modular!$F$10:$G$195,2,FALSE)=M$23,Itinerario!W38," ")," ")</f>
        <v xml:space="preserve"> </v>
      </c>
      <c r="N38" s="52" t="str">
        <f>_xlfn.IFNA(IF(VLOOKUP($D38,Organización_Modular!$F$10:$G$195,2,FALSE)=N$23,Itinerario!T38," ")," ")</f>
        <v xml:space="preserve"> </v>
      </c>
      <c r="O38" s="52" t="str">
        <f>_xlfn.IFNA(IF(VLOOKUP($D38,Organización_Modular!$F$10:$G$195,2,FALSE)=O$23,Itinerario!W38," ")," ")</f>
        <v xml:space="preserve"> </v>
      </c>
      <c r="P38" s="52" t="str">
        <f>_xlfn.IFNA(IF(VLOOKUP($D38,Organización_Modular!$F$10:$G$195,2,FALSE)=P$23,Itinerario!T38," ")," ")</f>
        <v xml:space="preserve"> </v>
      </c>
      <c r="Q38" s="52" t="str">
        <f>_xlfn.IFNA(IF(VLOOKUP($D38,Organización_Modular!$F$10:$G$195,2,FALSE)=Q$23,Itinerario!W38," ")," ")</f>
        <v xml:space="preserve"> </v>
      </c>
      <c r="R38" s="52">
        <f>Organización_Modular!H24</f>
        <v>0</v>
      </c>
      <c r="S38" s="52">
        <f>Organización_Modular!I24</f>
        <v>0</v>
      </c>
      <c r="T38" s="110">
        <f t="shared" si="2"/>
        <v>0</v>
      </c>
      <c r="U38" s="52">
        <f t="shared" si="3"/>
        <v>0</v>
      </c>
      <c r="V38" s="52">
        <f t="shared" si="4"/>
        <v>0</v>
      </c>
      <c r="W38" s="110">
        <f t="shared" si="5"/>
        <v>0</v>
      </c>
      <c r="X38" s="115">
        <f t="shared" si="6"/>
        <v>0</v>
      </c>
    </row>
    <row r="39" spans="1:24" ht="18" hidden="1" customHeight="1" x14ac:dyDescent="0.2">
      <c r="A39" s="478"/>
      <c r="B39" s="385"/>
      <c r="C39" s="481"/>
      <c r="D39" s="480">
        <f>Organización_Modular!F25</f>
        <v>0</v>
      </c>
      <c r="E39" s="480"/>
      <c r="F39" s="52" t="str">
        <f>_xlfn.IFNA(IF(VLOOKUP($D39,Organización_Modular!$F$10:$G$195,2,FALSE)=F$23,Itinerario!T39," ")," ")</f>
        <v xml:space="preserve"> </v>
      </c>
      <c r="G39" s="52" t="str">
        <f>_xlfn.IFNA(IF(VLOOKUP($D39,Organización_Modular!$F$10:$G$195,2,FALSE)=G$23,Itinerario!W39," ")," ")</f>
        <v xml:space="preserve"> </v>
      </c>
      <c r="H39" s="52" t="str">
        <f>_xlfn.IFNA(IF(VLOOKUP($D39,Organización_Modular!$F$10:$G$195,2,FALSE)=H$23,Itinerario!T39," ")," ")</f>
        <v xml:space="preserve"> </v>
      </c>
      <c r="I39" s="52" t="str">
        <f>_xlfn.IFNA(IF(VLOOKUP($D39,Organización_Modular!$F$10:$G$195,2,FALSE)=I$23,Itinerario!W39," ")," ")</f>
        <v xml:space="preserve"> </v>
      </c>
      <c r="J39" s="52" t="str">
        <f>_xlfn.IFNA(IF(VLOOKUP($D39,Organización_Modular!$F$10:$G$195,2,FALSE)=J$23,Itinerario!T39," ")," ")</f>
        <v xml:space="preserve"> </v>
      </c>
      <c r="K39" s="52" t="str">
        <f>_xlfn.IFNA(IF(VLOOKUP($D39,Organización_Modular!$F$10:$G$195,2,FALSE)=K$23,Itinerario!W39," ")," ")</f>
        <v xml:space="preserve"> </v>
      </c>
      <c r="L39" s="52" t="str">
        <f>_xlfn.IFNA(IF(VLOOKUP($D39,Organización_Modular!$F$10:$G$195,2,FALSE)=L$23,Itinerario!T39," ")," ")</f>
        <v xml:space="preserve"> </v>
      </c>
      <c r="M39" s="52" t="str">
        <f>_xlfn.IFNA(IF(VLOOKUP($D39,Organización_Modular!$F$10:$G$195,2,FALSE)=M$23,Itinerario!W39," ")," ")</f>
        <v xml:space="preserve"> </v>
      </c>
      <c r="N39" s="52" t="str">
        <f>_xlfn.IFNA(IF(VLOOKUP($D39,Organización_Modular!$F$10:$G$195,2,FALSE)=N$23,Itinerario!T39," ")," ")</f>
        <v xml:space="preserve"> </v>
      </c>
      <c r="O39" s="52" t="str">
        <f>_xlfn.IFNA(IF(VLOOKUP($D39,Organización_Modular!$F$10:$G$195,2,FALSE)=O$23,Itinerario!W39," ")," ")</f>
        <v xml:space="preserve"> </v>
      </c>
      <c r="P39" s="52" t="str">
        <f>_xlfn.IFNA(IF(VLOOKUP($D39,Organización_Modular!$F$10:$G$195,2,FALSE)=P$23,Itinerario!T39," ")," ")</f>
        <v xml:space="preserve"> </v>
      </c>
      <c r="Q39" s="52" t="str">
        <f>_xlfn.IFNA(IF(VLOOKUP($D39,Organización_Modular!$F$10:$G$195,2,FALSE)=Q$23,Itinerario!W39," ")," ")</f>
        <v xml:space="preserve"> </v>
      </c>
      <c r="R39" s="52">
        <f>Organización_Modular!H25</f>
        <v>0</v>
      </c>
      <c r="S39" s="52">
        <f>Organización_Modular!I25</f>
        <v>0</v>
      </c>
      <c r="T39" s="110">
        <f t="shared" si="2"/>
        <v>0</v>
      </c>
      <c r="U39" s="52">
        <f t="shared" si="3"/>
        <v>0</v>
      </c>
      <c r="V39" s="52">
        <f t="shared" si="4"/>
        <v>0</v>
      </c>
      <c r="W39" s="110">
        <f t="shared" si="5"/>
        <v>0</v>
      </c>
      <c r="X39" s="115">
        <f t="shared" si="6"/>
        <v>0</v>
      </c>
    </row>
    <row r="40" spans="1:24" ht="18" hidden="1" customHeight="1" x14ac:dyDescent="0.2">
      <c r="A40" s="478"/>
      <c r="B40" s="385"/>
      <c r="C40" s="481"/>
      <c r="D40" s="480">
        <f>Organización_Modular!F26</f>
        <v>0</v>
      </c>
      <c r="E40" s="480"/>
      <c r="F40" s="52" t="str">
        <f>_xlfn.IFNA(IF(VLOOKUP($D40,Organización_Modular!$F$10:$G$195,2,FALSE)=F$23,Itinerario!T40," ")," ")</f>
        <v xml:space="preserve"> </v>
      </c>
      <c r="G40" s="52" t="str">
        <f>_xlfn.IFNA(IF(VLOOKUP($D40,Organización_Modular!$F$10:$G$195,2,FALSE)=G$23,Itinerario!W40," ")," ")</f>
        <v xml:space="preserve"> </v>
      </c>
      <c r="H40" s="52" t="str">
        <f>_xlfn.IFNA(IF(VLOOKUP($D40,Organización_Modular!$F$10:$G$195,2,FALSE)=H$23,Itinerario!T40," ")," ")</f>
        <v xml:space="preserve"> </v>
      </c>
      <c r="I40" s="52" t="str">
        <f>_xlfn.IFNA(IF(VLOOKUP($D40,Organización_Modular!$F$10:$G$195,2,FALSE)=I$23,Itinerario!W40," ")," ")</f>
        <v xml:space="preserve"> </v>
      </c>
      <c r="J40" s="52" t="str">
        <f>_xlfn.IFNA(IF(VLOOKUP($D40,Organización_Modular!$F$10:$G$195,2,FALSE)=J$23,Itinerario!T40," ")," ")</f>
        <v xml:space="preserve"> </v>
      </c>
      <c r="K40" s="52" t="str">
        <f>_xlfn.IFNA(IF(VLOOKUP($D40,Organización_Modular!$F$10:$G$195,2,FALSE)=K$23,Itinerario!W40," ")," ")</f>
        <v xml:space="preserve"> </v>
      </c>
      <c r="L40" s="52" t="str">
        <f>_xlfn.IFNA(IF(VLOOKUP($D40,Organización_Modular!$F$10:$G$195,2,FALSE)=L$23,Itinerario!T40," ")," ")</f>
        <v xml:space="preserve"> </v>
      </c>
      <c r="M40" s="52" t="str">
        <f>_xlfn.IFNA(IF(VLOOKUP($D40,Organización_Modular!$F$10:$G$195,2,FALSE)=M$23,Itinerario!W40," ")," ")</f>
        <v xml:space="preserve"> </v>
      </c>
      <c r="N40" s="52" t="str">
        <f>_xlfn.IFNA(IF(VLOOKUP($D40,Organización_Modular!$F$10:$G$195,2,FALSE)=N$23,Itinerario!T40," ")," ")</f>
        <v xml:space="preserve"> </v>
      </c>
      <c r="O40" s="52" t="str">
        <f>_xlfn.IFNA(IF(VLOOKUP($D40,Organización_Modular!$F$10:$G$195,2,FALSE)=O$23,Itinerario!W40," ")," ")</f>
        <v xml:space="preserve"> </v>
      </c>
      <c r="P40" s="52" t="str">
        <f>_xlfn.IFNA(IF(VLOOKUP($D40,Organización_Modular!$F$10:$G$195,2,FALSE)=P$23,Itinerario!T40," ")," ")</f>
        <v xml:space="preserve"> </v>
      </c>
      <c r="Q40" s="52" t="str">
        <f>_xlfn.IFNA(IF(VLOOKUP($D40,Organización_Modular!$F$10:$G$195,2,FALSE)=Q$23,Itinerario!W40," ")," ")</f>
        <v xml:space="preserve"> </v>
      </c>
      <c r="R40" s="52">
        <f>Organización_Modular!H26</f>
        <v>0</v>
      </c>
      <c r="S40" s="52">
        <f>Organización_Modular!I26</f>
        <v>0</v>
      </c>
      <c r="T40" s="110">
        <f t="shared" si="2"/>
        <v>0</v>
      </c>
      <c r="U40" s="52">
        <f t="shared" si="3"/>
        <v>0</v>
      </c>
      <c r="V40" s="52">
        <f t="shared" si="4"/>
        <v>0</v>
      </c>
      <c r="W40" s="110">
        <f t="shared" si="5"/>
        <v>0</v>
      </c>
      <c r="X40" s="115">
        <f t="shared" si="6"/>
        <v>0</v>
      </c>
    </row>
    <row r="41" spans="1:24" ht="18" hidden="1" customHeight="1" x14ac:dyDescent="0.2">
      <c r="A41" s="478"/>
      <c r="B41" s="385"/>
      <c r="C41" s="481"/>
      <c r="D41" s="480">
        <f>Organización_Modular!F27</f>
        <v>0</v>
      </c>
      <c r="E41" s="480"/>
      <c r="F41" s="52" t="str">
        <f>_xlfn.IFNA(IF(VLOOKUP($D41,Organización_Modular!$F$10:$G$195,2,FALSE)=F$23,Itinerario!T41," ")," ")</f>
        <v xml:space="preserve"> </v>
      </c>
      <c r="G41" s="52" t="str">
        <f>_xlfn.IFNA(IF(VLOOKUP($D41,Organización_Modular!$F$10:$G$195,2,FALSE)=G$23,Itinerario!W41," ")," ")</f>
        <v xml:space="preserve"> </v>
      </c>
      <c r="H41" s="52" t="str">
        <f>_xlfn.IFNA(IF(VLOOKUP($D41,Organización_Modular!$F$10:$G$195,2,FALSE)=H$23,Itinerario!T41," ")," ")</f>
        <v xml:space="preserve"> </v>
      </c>
      <c r="I41" s="52" t="str">
        <f>_xlfn.IFNA(IF(VLOOKUP($D41,Organización_Modular!$F$10:$G$195,2,FALSE)=I$23,Itinerario!W41," ")," ")</f>
        <v xml:space="preserve"> </v>
      </c>
      <c r="J41" s="52" t="str">
        <f>_xlfn.IFNA(IF(VLOOKUP($D41,Organización_Modular!$F$10:$G$195,2,FALSE)=J$23,Itinerario!T41," ")," ")</f>
        <v xml:space="preserve"> </v>
      </c>
      <c r="K41" s="52" t="str">
        <f>_xlfn.IFNA(IF(VLOOKUP($D41,Organización_Modular!$F$10:$G$195,2,FALSE)=K$23,Itinerario!W41," ")," ")</f>
        <v xml:space="preserve"> </v>
      </c>
      <c r="L41" s="52" t="str">
        <f>_xlfn.IFNA(IF(VLOOKUP($D41,Organización_Modular!$F$10:$G$195,2,FALSE)=L$23,Itinerario!T41," ")," ")</f>
        <v xml:space="preserve"> </v>
      </c>
      <c r="M41" s="52" t="str">
        <f>_xlfn.IFNA(IF(VLOOKUP($D41,Organización_Modular!$F$10:$G$195,2,FALSE)=M$23,Itinerario!W41," ")," ")</f>
        <v xml:space="preserve"> </v>
      </c>
      <c r="N41" s="52" t="str">
        <f>_xlfn.IFNA(IF(VLOOKUP($D41,Organización_Modular!$F$10:$G$195,2,FALSE)=N$23,Itinerario!T41," ")," ")</f>
        <v xml:space="preserve"> </v>
      </c>
      <c r="O41" s="52" t="str">
        <f>_xlfn.IFNA(IF(VLOOKUP($D41,Organización_Modular!$F$10:$G$195,2,FALSE)=O$23,Itinerario!W41," ")," ")</f>
        <v xml:space="preserve"> </v>
      </c>
      <c r="P41" s="52" t="str">
        <f>_xlfn.IFNA(IF(VLOOKUP($D41,Organización_Modular!$F$10:$G$195,2,FALSE)=P$23,Itinerario!T41," ")," ")</f>
        <v xml:space="preserve"> </v>
      </c>
      <c r="Q41" s="52" t="str">
        <f>_xlfn.IFNA(IF(VLOOKUP($D41,Organización_Modular!$F$10:$G$195,2,FALSE)=Q$23,Itinerario!W41," ")," ")</f>
        <v xml:space="preserve"> </v>
      </c>
      <c r="R41" s="52">
        <f>Organización_Modular!H27</f>
        <v>0</v>
      </c>
      <c r="S41" s="52">
        <f>Organización_Modular!I27</f>
        <v>0</v>
      </c>
      <c r="T41" s="110">
        <f t="shared" si="2"/>
        <v>0</v>
      </c>
      <c r="U41" s="52">
        <f t="shared" si="3"/>
        <v>0</v>
      </c>
      <c r="V41" s="52">
        <f t="shared" si="4"/>
        <v>0</v>
      </c>
      <c r="W41" s="110">
        <f t="shared" si="5"/>
        <v>0</v>
      </c>
      <c r="X41" s="115">
        <f t="shared" si="6"/>
        <v>0</v>
      </c>
    </row>
    <row r="42" spans="1:24" ht="18" hidden="1" customHeight="1" x14ac:dyDescent="0.2">
      <c r="A42" s="478"/>
      <c r="B42" s="385"/>
      <c r="C42" s="481"/>
      <c r="D42" s="480">
        <f>Organización_Modular!F28</f>
        <v>0</v>
      </c>
      <c r="E42" s="480"/>
      <c r="F42" s="52" t="str">
        <f>_xlfn.IFNA(IF(VLOOKUP($D42,Organización_Modular!$F$10:$G$195,2,FALSE)=F$23,Itinerario!T42," ")," ")</f>
        <v xml:space="preserve"> </v>
      </c>
      <c r="G42" s="52" t="str">
        <f>_xlfn.IFNA(IF(VLOOKUP($D42,Organización_Modular!$F$10:$G$195,2,FALSE)=G$23,Itinerario!W42," ")," ")</f>
        <v xml:space="preserve"> </v>
      </c>
      <c r="H42" s="52" t="str">
        <f>_xlfn.IFNA(IF(VLOOKUP($D42,Organización_Modular!$F$10:$G$195,2,FALSE)=H$23,Itinerario!T42," ")," ")</f>
        <v xml:space="preserve"> </v>
      </c>
      <c r="I42" s="52" t="str">
        <f>_xlfn.IFNA(IF(VLOOKUP($D42,Organización_Modular!$F$10:$G$195,2,FALSE)=I$23,Itinerario!W42," ")," ")</f>
        <v xml:space="preserve"> </v>
      </c>
      <c r="J42" s="52" t="str">
        <f>_xlfn.IFNA(IF(VLOOKUP($D42,Organización_Modular!$F$10:$G$195,2,FALSE)=J$23,Itinerario!T42," ")," ")</f>
        <v xml:space="preserve"> </v>
      </c>
      <c r="K42" s="52" t="str">
        <f>_xlfn.IFNA(IF(VLOOKUP($D42,Organización_Modular!$F$10:$G$195,2,FALSE)=K$23,Itinerario!W42," ")," ")</f>
        <v xml:space="preserve"> </v>
      </c>
      <c r="L42" s="52" t="str">
        <f>_xlfn.IFNA(IF(VLOOKUP($D42,Organización_Modular!$F$10:$G$195,2,FALSE)=L$23,Itinerario!T42," ")," ")</f>
        <v xml:space="preserve"> </v>
      </c>
      <c r="M42" s="52" t="str">
        <f>_xlfn.IFNA(IF(VLOOKUP($D42,Organización_Modular!$F$10:$G$195,2,FALSE)=M$23,Itinerario!W42," ")," ")</f>
        <v xml:space="preserve"> </v>
      </c>
      <c r="N42" s="52" t="str">
        <f>_xlfn.IFNA(IF(VLOOKUP($D42,Organización_Modular!$F$10:$G$195,2,FALSE)=N$23,Itinerario!T42," ")," ")</f>
        <v xml:space="preserve"> </v>
      </c>
      <c r="O42" s="52" t="str">
        <f>_xlfn.IFNA(IF(VLOOKUP($D42,Organización_Modular!$F$10:$G$195,2,FALSE)=O$23,Itinerario!W42," ")," ")</f>
        <v xml:space="preserve"> </v>
      </c>
      <c r="P42" s="52" t="str">
        <f>_xlfn.IFNA(IF(VLOOKUP($D42,Organización_Modular!$F$10:$G$195,2,FALSE)=P$23,Itinerario!T42," ")," ")</f>
        <v xml:space="preserve"> </v>
      </c>
      <c r="Q42" s="52" t="str">
        <f>_xlfn.IFNA(IF(VLOOKUP($D42,Organización_Modular!$F$10:$G$195,2,FALSE)=Q$23,Itinerario!W42," ")," ")</f>
        <v xml:space="preserve"> </v>
      </c>
      <c r="R42" s="52">
        <f>Organización_Modular!H28</f>
        <v>0</v>
      </c>
      <c r="S42" s="52">
        <f>Organización_Modular!I28</f>
        <v>0</v>
      </c>
      <c r="T42" s="110">
        <f t="shared" si="2"/>
        <v>0</v>
      </c>
      <c r="U42" s="52">
        <f t="shared" si="3"/>
        <v>0</v>
      </c>
      <c r="V42" s="52">
        <f t="shared" si="4"/>
        <v>0</v>
      </c>
      <c r="W42" s="110">
        <f t="shared" si="5"/>
        <v>0</v>
      </c>
      <c r="X42" s="115">
        <f t="shared" si="6"/>
        <v>0</v>
      </c>
    </row>
    <row r="43" spans="1:24" ht="18" hidden="1" customHeight="1" x14ac:dyDescent="0.2">
      <c r="A43" s="478"/>
      <c r="B43" s="385"/>
      <c r="C43" s="481"/>
      <c r="D43" s="480">
        <f>Organización_Modular!F29</f>
        <v>0</v>
      </c>
      <c r="E43" s="480"/>
      <c r="F43" s="52" t="str">
        <f>_xlfn.IFNA(IF(VLOOKUP($D43,Organización_Modular!$F$10:$G$195,2,FALSE)=F$23,Itinerario!T43," ")," ")</f>
        <v xml:space="preserve"> </v>
      </c>
      <c r="G43" s="52" t="str">
        <f>_xlfn.IFNA(IF(VLOOKUP($D43,Organización_Modular!$F$10:$G$195,2,FALSE)=G$23,Itinerario!W43," ")," ")</f>
        <v xml:space="preserve"> </v>
      </c>
      <c r="H43" s="52" t="str">
        <f>_xlfn.IFNA(IF(VLOOKUP($D43,Organización_Modular!$F$10:$G$195,2,FALSE)=H$23,Itinerario!T43," ")," ")</f>
        <v xml:space="preserve"> </v>
      </c>
      <c r="I43" s="52" t="str">
        <f>_xlfn.IFNA(IF(VLOOKUP($D43,Organización_Modular!$F$10:$G$195,2,FALSE)=I$23,Itinerario!W43," ")," ")</f>
        <v xml:space="preserve"> </v>
      </c>
      <c r="J43" s="52" t="str">
        <f>_xlfn.IFNA(IF(VLOOKUP($D43,Organización_Modular!$F$10:$G$195,2,FALSE)=J$23,Itinerario!T43," ")," ")</f>
        <v xml:space="preserve"> </v>
      </c>
      <c r="K43" s="52" t="str">
        <f>_xlfn.IFNA(IF(VLOOKUP($D43,Organización_Modular!$F$10:$G$195,2,FALSE)=K$23,Itinerario!W43," ")," ")</f>
        <v xml:space="preserve"> </v>
      </c>
      <c r="L43" s="52" t="str">
        <f>_xlfn.IFNA(IF(VLOOKUP($D43,Organización_Modular!$F$10:$G$195,2,FALSE)=L$23,Itinerario!T43," ")," ")</f>
        <v xml:space="preserve"> </v>
      </c>
      <c r="M43" s="52" t="str">
        <f>_xlfn.IFNA(IF(VLOOKUP($D43,Organización_Modular!$F$10:$G$195,2,FALSE)=M$23,Itinerario!W43," ")," ")</f>
        <v xml:space="preserve"> </v>
      </c>
      <c r="N43" s="52" t="str">
        <f>_xlfn.IFNA(IF(VLOOKUP($D43,Organización_Modular!$F$10:$G$195,2,FALSE)=N$23,Itinerario!T43," ")," ")</f>
        <v xml:space="preserve"> </v>
      </c>
      <c r="O43" s="52" t="str">
        <f>_xlfn.IFNA(IF(VLOOKUP($D43,Organización_Modular!$F$10:$G$195,2,FALSE)=O$23,Itinerario!W43," ")," ")</f>
        <v xml:space="preserve"> </v>
      </c>
      <c r="P43" s="52" t="str">
        <f>_xlfn.IFNA(IF(VLOOKUP($D43,Organización_Modular!$F$10:$G$195,2,FALSE)=P$23,Itinerario!T43," ")," ")</f>
        <v xml:space="preserve"> </v>
      </c>
      <c r="Q43" s="52" t="str">
        <f>_xlfn.IFNA(IF(VLOOKUP($D43,Organización_Modular!$F$10:$G$195,2,FALSE)=Q$23,Itinerario!W43," ")," ")</f>
        <v xml:space="preserve"> </v>
      </c>
      <c r="R43" s="52">
        <f>Organización_Modular!H29</f>
        <v>0</v>
      </c>
      <c r="S43" s="52">
        <f>Organización_Modular!I29</f>
        <v>0</v>
      </c>
      <c r="T43" s="110">
        <f t="shared" si="2"/>
        <v>0</v>
      </c>
      <c r="U43" s="52">
        <f t="shared" si="3"/>
        <v>0</v>
      </c>
      <c r="V43" s="52">
        <f t="shared" si="4"/>
        <v>0</v>
      </c>
      <c r="W43" s="110">
        <f t="shared" si="5"/>
        <v>0</v>
      </c>
      <c r="X43" s="115">
        <f t="shared" si="6"/>
        <v>0</v>
      </c>
    </row>
    <row r="44" spans="1:24" ht="18" customHeight="1" x14ac:dyDescent="0.2">
      <c r="A44" s="478"/>
      <c r="B44" s="386" t="str">
        <f>Organización_Modular!B30</f>
        <v>Competencias para la empleabilidad</v>
      </c>
      <c r="C44" s="481" t="str">
        <f>Organización_Modular!C30</f>
        <v>CE1.Comunicación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v>
      </c>
      <c r="D44" s="480" t="str">
        <f>Organización_Modular!F30</f>
        <v xml:space="preserve">Comunicación Oral </v>
      </c>
      <c r="E44" s="480"/>
      <c r="F44" s="52">
        <f>_xlfn.IFNA(IF(VLOOKUP($D44,Organización_Modular!$F$10:$G$195,2,FALSE)=F$23,Itinerario!T44," ")," ")</f>
        <v>2</v>
      </c>
      <c r="G44" s="52">
        <f>_xlfn.IFNA(IF(VLOOKUP($D44,Organización_Modular!$F$10:$G$195,2,FALSE)=G$23,Itinerario!W44," ")," ")</f>
        <v>48</v>
      </c>
      <c r="H44" s="52" t="str">
        <f>_xlfn.IFNA(IF(VLOOKUP($D44,Organización_Modular!$F$10:$G$195,2,FALSE)=H$23,Itinerario!T44," ")," ")</f>
        <v xml:space="preserve"> </v>
      </c>
      <c r="I44" s="52" t="str">
        <f>_xlfn.IFNA(IF(VLOOKUP($D44,Organización_Modular!$F$10:$G$195,2,FALSE)=I$23,Itinerario!W44," ")," ")</f>
        <v xml:space="preserve"> </v>
      </c>
      <c r="J44" s="52" t="str">
        <f>_xlfn.IFNA(IF(VLOOKUP($D44,Organización_Modular!$F$10:$G$195,2,FALSE)=J$23,Itinerario!T44," ")," ")</f>
        <v xml:space="preserve"> </v>
      </c>
      <c r="K44" s="52" t="str">
        <f>_xlfn.IFNA(IF(VLOOKUP($D44,Organización_Modular!$F$10:$G$195,2,FALSE)=K$23,Itinerario!W44," ")," ")</f>
        <v xml:space="preserve"> </v>
      </c>
      <c r="L44" s="52" t="str">
        <f>_xlfn.IFNA(IF(VLOOKUP($D44,Organización_Modular!$F$10:$G$195,2,FALSE)=L$23,Itinerario!T44," ")," ")</f>
        <v xml:space="preserve"> </v>
      </c>
      <c r="M44" s="52" t="str">
        <f>_xlfn.IFNA(IF(VLOOKUP($D44,Organización_Modular!$F$10:$G$195,2,FALSE)=M$23,Itinerario!W44," ")," ")</f>
        <v xml:space="preserve"> </v>
      </c>
      <c r="N44" s="52" t="str">
        <f>_xlfn.IFNA(IF(VLOOKUP($D44,Organización_Modular!$F$10:$G$195,2,FALSE)=N$23,Itinerario!T44," ")," ")</f>
        <v xml:space="preserve"> </v>
      </c>
      <c r="O44" s="52" t="str">
        <f>_xlfn.IFNA(IF(VLOOKUP($D44,Organización_Modular!$F$10:$G$195,2,FALSE)=O$23,Itinerario!W44," ")," ")</f>
        <v xml:space="preserve"> </v>
      </c>
      <c r="P44" s="52" t="str">
        <f>_xlfn.IFNA(IF(VLOOKUP($D44,Organización_Modular!$F$10:$G$195,2,FALSE)=P$23,Itinerario!T44," ")," ")</f>
        <v xml:space="preserve"> </v>
      </c>
      <c r="Q44" s="52" t="str">
        <f>_xlfn.IFNA(IF(VLOOKUP($D44,Organización_Modular!$F$10:$G$195,2,FALSE)=Q$23,Itinerario!W44," ")," ")</f>
        <v xml:space="preserve"> </v>
      </c>
      <c r="R44" s="52">
        <f>Organización_Modular!H30</f>
        <v>1</v>
      </c>
      <c r="S44" s="52">
        <f>Organización_Modular!I30</f>
        <v>1</v>
      </c>
      <c r="T44" s="110">
        <f t="shared" si="2"/>
        <v>2</v>
      </c>
      <c r="U44" s="52">
        <f t="shared" si="3"/>
        <v>16</v>
      </c>
      <c r="V44" s="52">
        <f t="shared" si="4"/>
        <v>32</v>
      </c>
      <c r="W44" s="110">
        <f t="shared" si="5"/>
        <v>48</v>
      </c>
      <c r="X44" s="115">
        <f t="shared" si="6"/>
        <v>48</v>
      </c>
    </row>
    <row r="45" spans="1:24" ht="18" customHeight="1" x14ac:dyDescent="0.2">
      <c r="A45" s="478"/>
      <c r="B45" s="386"/>
      <c r="C45" s="481"/>
      <c r="D45" s="480" t="str">
        <f>Organización_Modular!F31</f>
        <v>Interpretacion y produccion textos</v>
      </c>
      <c r="E45" s="480"/>
      <c r="F45" s="52" t="str">
        <f>_xlfn.IFNA(IF(VLOOKUP($D45,Organización_Modular!$F$10:$G$195,2,FALSE)=F$23,Itinerario!T45," ")," ")</f>
        <v xml:space="preserve"> </v>
      </c>
      <c r="G45" s="52" t="str">
        <f>_xlfn.IFNA(IF(VLOOKUP($D45,Organización_Modular!$F$10:$G$195,2,FALSE)=G$23,Itinerario!W45," ")," ")</f>
        <v xml:space="preserve"> </v>
      </c>
      <c r="H45" s="52">
        <f>_xlfn.IFNA(IF(VLOOKUP($D45,Organización_Modular!$F$10:$G$195,2,FALSE)=H$23,Itinerario!T45," ")," ")</f>
        <v>2</v>
      </c>
      <c r="I45" s="52">
        <f>_xlfn.IFNA(IF(VLOOKUP($D45,Organización_Modular!$F$10:$G$195,2,FALSE)=I$23,Itinerario!W45," ")," ")</f>
        <v>48</v>
      </c>
      <c r="J45" s="52" t="str">
        <f>_xlfn.IFNA(IF(VLOOKUP($D45,Organización_Modular!$F$10:$G$195,2,FALSE)=J$23,Itinerario!T45," ")," ")</f>
        <v xml:space="preserve"> </v>
      </c>
      <c r="K45" s="52" t="str">
        <f>_xlfn.IFNA(IF(VLOOKUP($D45,Organización_Modular!$F$10:$G$195,2,FALSE)=K$23,Itinerario!W45," ")," ")</f>
        <v xml:space="preserve"> </v>
      </c>
      <c r="L45" s="52" t="str">
        <f>_xlfn.IFNA(IF(VLOOKUP($D45,Organización_Modular!$F$10:$G$195,2,FALSE)=L$23,Itinerario!T45," ")," ")</f>
        <v xml:space="preserve"> </v>
      </c>
      <c r="M45" s="52" t="str">
        <f>_xlfn.IFNA(IF(VLOOKUP($D45,Organización_Modular!$F$10:$G$195,2,FALSE)=M$23,Itinerario!W45," ")," ")</f>
        <v xml:space="preserve"> </v>
      </c>
      <c r="N45" s="52" t="str">
        <f>_xlfn.IFNA(IF(VLOOKUP($D45,Organización_Modular!$F$10:$G$195,2,FALSE)=N$23,Itinerario!T45," ")," ")</f>
        <v xml:space="preserve"> </v>
      </c>
      <c r="O45" s="52" t="str">
        <f>_xlfn.IFNA(IF(VLOOKUP($D45,Organización_Modular!$F$10:$G$195,2,FALSE)=O$23,Itinerario!W45," ")," ")</f>
        <v xml:space="preserve"> </v>
      </c>
      <c r="P45" s="52" t="str">
        <f>_xlfn.IFNA(IF(VLOOKUP($D45,Organización_Modular!$F$10:$G$195,2,FALSE)=P$23,Itinerario!T45," ")," ")</f>
        <v xml:space="preserve"> </v>
      </c>
      <c r="Q45" s="52" t="str">
        <f>_xlfn.IFNA(IF(VLOOKUP($D45,Organización_Modular!$F$10:$G$195,2,FALSE)=Q$23,Itinerario!W45," ")," ")</f>
        <v xml:space="preserve"> </v>
      </c>
      <c r="R45" s="52">
        <f>Organización_Modular!H31</f>
        <v>1</v>
      </c>
      <c r="S45" s="52">
        <f>Organización_Modular!I31</f>
        <v>1</v>
      </c>
      <c r="T45" s="110">
        <f t="shared" si="2"/>
        <v>2</v>
      </c>
      <c r="U45" s="52">
        <f t="shared" si="3"/>
        <v>16</v>
      </c>
      <c r="V45" s="52">
        <f t="shared" si="4"/>
        <v>32</v>
      </c>
      <c r="W45" s="110">
        <f t="shared" si="5"/>
        <v>48</v>
      </c>
      <c r="X45" s="115">
        <f t="shared" si="6"/>
        <v>48</v>
      </c>
    </row>
    <row r="46" spans="1:24" ht="18" customHeight="1" x14ac:dyDescent="0.2">
      <c r="A46" s="478"/>
      <c r="B46" s="386"/>
      <c r="C46" s="481"/>
      <c r="D46" s="480" t="str">
        <f>Organización_Modular!F32</f>
        <v>Informática e internet</v>
      </c>
      <c r="E46" s="480"/>
      <c r="F46" s="52">
        <f>_xlfn.IFNA(IF(VLOOKUP($D46,Organización_Modular!$F$10:$G$195,2,FALSE)=F$23,Itinerario!T46," ")," ")</f>
        <v>2</v>
      </c>
      <c r="G46" s="52">
        <f>_xlfn.IFNA(IF(VLOOKUP($D46,Organización_Modular!$F$10:$G$195,2,FALSE)=G$23,Itinerario!W46," ")," ")</f>
        <v>48</v>
      </c>
      <c r="H46" s="52" t="str">
        <f>_xlfn.IFNA(IF(VLOOKUP($D46,Organización_Modular!$F$10:$G$195,2,FALSE)=H$23,Itinerario!T46," ")," ")</f>
        <v xml:space="preserve"> </v>
      </c>
      <c r="I46" s="52" t="str">
        <f>_xlfn.IFNA(IF(VLOOKUP($D46,Organización_Modular!$F$10:$G$195,2,FALSE)=I$23,Itinerario!W46," ")," ")</f>
        <v xml:space="preserve"> </v>
      </c>
      <c r="J46" s="52" t="str">
        <f>_xlfn.IFNA(IF(VLOOKUP($D46,Organización_Modular!$F$10:$G$195,2,FALSE)=J$23,Itinerario!T46," ")," ")</f>
        <v xml:space="preserve"> </v>
      </c>
      <c r="K46" s="52" t="str">
        <f>_xlfn.IFNA(IF(VLOOKUP($D46,Organización_Modular!$F$10:$G$195,2,FALSE)=K$23,Itinerario!W46," ")," ")</f>
        <v xml:space="preserve"> </v>
      </c>
      <c r="L46" s="52" t="str">
        <f>_xlfn.IFNA(IF(VLOOKUP($D46,Organización_Modular!$F$10:$G$195,2,FALSE)=L$23,Itinerario!T46," ")," ")</f>
        <v xml:space="preserve"> </v>
      </c>
      <c r="M46" s="52" t="str">
        <f>_xlfn.IFNA(IF(VLOOKUP($D46,Organización_Modular!$F$10:$G$195,2,FALSE)=M$23,Itinerario!W46," ")," ")</f>
        <v xml:space="preserve"> </v>
      </c>
      <c r="N46" s="52" t="str">
        <f>_xlfn.IFNA(IF(VLOOKUP($D46,Organización_Modular!$F$10:$G$195,2,FALSE)=N$23,Itinerario!T46," ")," ")</f>
        <v xml:space="preserve"> </v>
      </c>
      <c r="O46" s="52" t="str">
        <f>_xlfn.IFNA(IF(VLOOKUP($D46,Organización_Modular!$F$10:$G$195,2,FALSE)=O$23,Itinerario!W46," ")," ")</f>
        <v xml:space="preserve"> </v>
      </c>
      <c r="P46" s="52" t="str">
        <f>_xlfn.IFNA(IF(VLOOKUP($D46,Organización_Modular!$F$10:$G$195,2,FALSE)=P$23,Itinerario!T46," ")," ")</f>
        <v xml:space="preserve"> </v>
      </c>
      <c r="Q46" s="52" t="str">
        <f>_xlfn.IFNA(IF(VLOOKUP($D46,Organización_Modular!$F$10:$G$195,2,FALSE)=Q$23,Itinerario!W46," ")," ")</f>
        <v xml:space="preserve"> </v>
      </c>
      <c r="R46" s="52">
        <f>Organización_Modular!H32</f>
        <v>1</v>
      </c>
      <c r="S46" s="52">
        <f>Organización_Modular!I32</f>
        <v>1</v>
      </c>
      <c r="T46" s="110">
        <f t="shared" si="2"/>
        <v>2</v>
      </c>
      <c r="U46" s="52">
        <f t="shared" si="3"/>
        <v>16</v>
      </c>
      <c r="V46" s="52">
        <f t="shared" si="4"/>
        <v>32</v>
      </c>
      <c r="W46" s="110">
        <f t="shared" si="5"/>
        <v>48</v>
      </c>
      <c r="X46" s="115">
        <f t="shared" si="6"/>
        <v>48</v>
      </c>
    </row>
    <row r="47" spans="1:24" ht="18" customHeight="1" x14ac:dyDescent="0.2">
      <c r="A47" s="478"/>
      <c r="B47" s="386"/>
      <c r="C47" s="481"/>
      <c r="D47" s="480" t="str">
        <f>Organización_Modular!F33</f>
        <v>Ofimática</v>
      </c>
      <c r="E47" s="480"/>
      <c r="F47" s="52" t="str">
        <f>_xlfn.IFNA(IF(VLOOKUP($D47,Organización_Modular!$F$10:$G$195,2,FALSE)=F$23,Itinerario!T47," ")," ")</f>
        <v xml:space="preserve"> </v>
      </c>
      <c r="G47" s="52" t="str">
        <f>_xlfn.IFNA(IF(VLOOKUP($D47,Organización_Modular!$F$10:$G$195,2,FALSE)=G$23,Itinerario!W47," ")," ")</f>
        <v xml:space="preserve"> </v>
      </c>
      <c r="H47" s="52">
        <f>_xlfn.IFNA(IF(VLOOKUP($D47,Organización_Modular!$F$10:$G$195,2,FALSE)=H$23,Itinerario!T47," ")," ")</f>
        <v>3</v>
      </c>
      <c r="I47" s="52">
        <f>_xlfn.IFNA(IF(VLOOKUP($D47,Organización_Modular!$F$10:$G$195,2,FALSE)=I$23,Itinerario!W47," ")," ")</f>
        <v>80</v>
      </c>
      <c r="J47" s="52" t="str">
        <f>_xlfn.IFNA(IF(VLOOKUP($D47,Organización_Modular!$F$10:$G$195,2,FALSE)=J$23,Itinerario!T47," ")," ")</f>
        <v xml:space="preserve"> </v>
      </c>
      <c r="K47" s="52" t="str">
        <f>_xlfn.IFNA(IF(VLOOKUP($D47,Organización_Modular!$F$10:$G$195,2,FALSE)=K$23,Itinerario!W47," ")," ")</f>
        <v xml:space="preserve"> </v>
      </c>
      <c r="L47" s="52" t="str">
        <f>_xlfn.IFNA(IF(VLOOKUP($D47,Organización_Modular!$F$10:$G$195,2,FALSE)=L$23,Itinerario!T47," ")," ")</f>
        <v xml:space="preserve"> </v>
      </c>
      <c r="M47" s="52" t="str">
        <f>_xlfn.IFNA(IF(VLOOKUP($D47,Organización_Modular!$F$10:$G$195,2,FALSE)=M$23,Itinerario!W47," ")," ")</f>
        <v xml:space="preserve"> </v>
      </c>
      <c r="N47" s="52" t="str">
        <f>_xlfn.IFNA(IF(VLOOKUP($D47,Organización_Modular!$F$10:$G$195,2,FALSE)=N$23,Itinerario!T47," ")," ")</f>
        <v xml:space="preserve"> </v>
      </c>
      <c r="O47" s="52" t="str">
        <f>_xlfn.IFNA(IF(VLOOKUP($D47,Organización_Modular!$F$10:$G$195,2,FALSE)=O$23,Itinerario!W47," ")," ")</f>
        <v xml:space="preserve"> </v>
      </c>
      <c r="P47" s="52" t="str">
        <f>_xlfn.IFNA(IF(VLOOKUP($D47,Organización_Modular!$F$10:$G$195,2,FALSE)=P$23,Itinerario!T47," ")," ")</f>
        <v xml:space="preserve"> </v>
      </c>
      <c r="Q47" s="52" t="str">
        <f>_xlfn.IFNA(IF(VLOOKUP($D47,Organización_Modular!$F$10:$G$195,2,FALSE)=Q$23,Itinerario!W47," ")," ")</f>
        <v xml:space="preserve"> </v>
      </c>
      <c r="R47" s="52">
        <f>Organización_Modular!H33</f>
        <v>1</v>
      </c>
      <c r="S47" s="52">
        <f>Organización_Modular!I33</f>
        <v>2</v>
      </c>
      <c r="T47" s="110">
        <f t="shared" si="2"/>
        <v>3</v>
      </c>
      <c r="U47" s="52">
        <f t="shared" si="3"/>
        <v>16</v>
      </c>
      <c r="V47" s="52">
        <f t="shared" si="4"/>
        <v>64</v>
      </c>
      <c r="W47" s="110">
        <f t="shared" si="5"/>
        <v>80</v>
      </c>
      <c r="X47" s="115">
        <f t="shared" si="6"/>
        <v>80</v>
      </c>
    </row>
    <row r="48" spans="1:24" ht="18" hidden="1" customHeight="1" x14ac:dyDescent="0.2">
      <c r="A48" s="478"/>
      <c r="B48" s="386"/>
      <c r="C48" s="481"/>
      <c r="D48" s="480">
        <f>Organización_Modular!F34</f>
        <v>0</v>
      </c>
      <c r="E48" s="480"/>
      <c r="F48" s="52" t="str">
        <f>_xlfn.IFNA(IF(VLOOKUP($D48,Organización_Modular!$F$10:$G$195,2,FALSE)=F$23,Itinerario!T48," ")," ")</f>
        <v xml:space="preserve"> </v>
      </c>
      <c r="G48" s="52" t="str">
        <f>_xlfn.IFNA(IF(VLOOKUP($D48,Organización_Modular!$F$10:$G$195,2,FALSE)=G$23,Itinerario!W48," ")," ")</f>
        <v xml:space="preserve"> </v>
      </c>
      <c r="H48" s="52" t="str">
        <f>_xlfn.IFNA(IF(VLOOKUP($D48,Organización_Modular!$F$10:$G$195,2,FALSE)=H$23,Itinerario!T48," ")," ")</f>
        <v xml:space="preserve"> </v>
      </c>
      <c r="I48" s="52" t="str">
        <f>_xlfn.IFNA(IF(VLOOKUP($D48,Organización_Modular!$F$10:$G$195,2,FALSE)=I$23,Itinerario!W48," ")," ")</f>
        <v xml:space="preserve"> </v>
      </c>
      <c r="J48" s="52" t="str">
        <f>_xlfn.IFNA(IF(VLOOKUP($D48,Organización_Modular!$F$10:$G$195,2,FALSE)=J$23,Itinerario!T48," ")," ")</f>
        <v xml:space="preserve"> </v>
      </c>
      <c r="K48" s="52" t="str">
        <f>_xlfn.IFNA(IF(VLOOKUP($D48,Organización_Modular!$F$10:$G$195,2,FALSE)=K$23,Itinerario!W48," ")," ")</f>
        <v xml:space="preserve"> </v>
      </c>
      <c r="L48" s="52" t="str">
        <f>_xlfn.IFNA(IF(VLOOKUP($D48,Organización_Modular!$F$10:$G$195,2,FALSE)=L$23,Itinerario!T48," ")," ")</f>
        <v xml:space="preserve"> </v>
      </c>
      <c r="M48" s="52" t="str">
        <f>_xlfn.IFNA(IF(VLOOKUP($D48,Organización_Modular!$F$10:$G$195,2,FALSE)=M$23,Itinerario!W48," ")," ")</f>
        <v xml:space="preserve"> </v>
      </c>
      <c r="N48" s="52" t="str">
        <f>_xlfn.IFNA(IF(VLOOKUP($D48,Organización_Modular!$F$10:$G$195,2,FALSE)=N$23,Itinerario!T48," ")," ")</f>
        <v xml:space="preserve"> </v>
      </c>
      <c r="O48" s="52" t="str">
        <f>_xlfn.IFNA(IF(VLOOKUP($D48,Organización_Modular!$F$10:$G$195,2,FALSE)=O$23,Itinerario!W48," ")," ")</f>
        <v xml:space="preserve"> </v>
      </c>
      <c r="P48" s="52" t="str">
        <f>_xlfn.IFNA(IF(VLOOKUP($D48,Organización_Modular!$F$10:$G$195,2,FALSE)=P$23,Itinerario!T48," ")," ")</f>
        <v xml:space="preserve"> </v>
      </c>
      <c r="Q48" s="52" t="str">
        <f>_xlfn.IFNA(IF(VLOOKUP($D48,Organización_Modular!$F$10:$G$195,2,FALSE)=Q$23,Itinerario!W48," ")," ")</f>
        <v xml:space="preserve"> </v>
      </c>
      <c r="R48" s="52">
        <f>Organización_Modular!H34</f>
        <v>0</v>
      </c>
      <c r="S48" s="52">
        <f>Organización_Modular!I34</f>
        <v>0</v>
      </c>
      <c r="T48" s="110">
        <f t="shared" si="2"/>
        <v>0</v>
      </c>
      <c r="U48" s="52">
        <f t="shared" si="3"/>
        <v>0</v>
      </c>
      <c r="V48" s="52">
        <f t="shared" si="4"/>
        <v>0</v>
      </c>
      <c r="W48" s="110">
        <f t="shared" si="5"/>
        <v>0</v>
      </c>
      <c r="X48" s="115">
        <f t="shared" si="6"/>
        <v>0</v>
      </c>
    </row>
    <row r="49" spans="1:24" ht="18" hidden="1" customHeight="1" x14ac:dyDescent="0.2">
      <c r="A49" s="478"/>
      <c r="B49" s="386"/>
      <c r="C49" s="481"/>
      <c r="D49" s="480">
        <f>Organización_Modular!F35</f>
        <v>0</v>
      </c>
      <c r="E49" s="480"/>
      <c r="F49" s="52" t="str">
        <f>_xlfn.IFNA(IF(VLOOKUP($D49,Organización_Modular!$F$10:$G$195,2,FALSE)=F$23,Itinerario!T49," ")," ")</f>
        <v xml:space="preserve"> </v>
      </c>
      <c r="G49" s="52" t="str">
        <f>_xlfn.IFNA(IF(VLOOKUP($D49,Organización_Modular!$F$10:$G$195,2,FALSE)=G$23,Itinerario!W49," ")," ")</f>
        <v xml:space="preserve"> </v>
      </c>
      <c r="H49" s="52" t="str">
        <f>_xlfn.IFNA(IF(VLOOKUP($D49,Organización_Modular!$F$10:$G$195,2,FALSE)=H$23,Itinerario!T49," ")," ")</f>
        <v xml:space="preserve"> </v>
      </c>
      <c r="I49" s="52" t="str">
        <f>_xlfn.IFNA(IF(VLOOKUP($D49,Organización_Modular!$F$10:$G$195,2,FALSE)=I$23,Itinerario!W49," ")," ")</f>
        <v xml:space="preserve"> </v>
      </c>
      <c r="J49" s="52" t="str">
        <f>_xlfn.IFNA(IF(VLOOKUP($D49,Organización_Modular!$F$10:$G$195,2,FALSE)=J$23,Itinerario!T49," ")," ")</f>
        <v xml:space="preserve"> </v>
      </c>
      <c r="K49" s="52" t="str">
        <f>_xlfn.IFNA(IF(VLOOKUP($D49,Organización_Modular!$F$10:$G$195,2,FALSE)=K$23,Itinerario!W49," ")," ")</f>
        <v xml:space="preserve"> </v>
      </c>
      <c r="L49" s="52" t="str">
        <f>_xlfn.IFNA(IF(VLOOKUP($D49,Organización_Modular!$F$10:$G$195,2,FALSE)=L$23,Itinerario!T49," ")," ")</f>
        <v xml:space="preserve"> </v>
      </c>
      <c r="M49" s="52" t="str">
        <f>_xlfn.IFNA(IF(VLOOKUP($D49,Organización_Modular!$F$10:$G$195,2,FALSE)=M$23,Itinerario!W49," ")," ")</f>
        <v xml:space="preserve"> </v>
      </c>
      <c r="N49" s="52" t="str">
        <f>_xlfn.IFNA(IF(VLOOKUP($D49,Organización_Modular!$F$10:$G$195,2,FALSE)=N$23,Itinerario!T49," ")," ")</f>
        <v xml:space="preserve"> </v>
      </c>
      <c r="O49" s="52" t="str">
        <f>_xlfn.IFNA(IF(VLOOKUP($D49,Organización_Modular!$F$10:$G$195,2,FALSE)=O$23,Itinerario!W49," ")," ")</f>
        <v xml:space="preserve"> </v>
      </c>
      <c r="P49" s="52" t="str">
        <f>_xlfn.IFNA(IF(VLOOKUP($D49,Organización_Modular!$F$10:$G$195,2,FALSE)=P$23,Itinerario!T49," ")," ")</f>
        <v xml:space="preserve"> </v>
      </c>
      <c r="Q49" s="52" t="str">
        <f>_xlfn.IFNA(IF(VLOOKUP($D49,Organización_Modular!$F$10:$G$195,2,FALSE)=Q$23,Itinerario!W49," ")," ")</f>
        <v xml:space="preserve"> </v>
      </c>
      <c r="R49" s="52">
        <f>Organización_Modular!H35</f>
        <v>0</v>
      </c>
      <c r="S49" s="52">
        <f>Organización_Modular!I35</f>
        <v>0</v>
      </c>
      <c r="T49" s="110">
        <f t="shared" si="2"/>
        <v>0</v>
      </c>
      <c r="U49" s="52">
        <f t="shared" si="3"/>
        <v>0</v>
      </c>
      <c r="V49" s="52">
        <f t="shared" si="4"/>
        <v>0</v>
      </c>
      <c r="W49" s="110">
        <f t="shared" si="5"/>
        <v>0</v>
      </c>
      <c r="X49" s="115">
        <f t="shared" si="6"/>
        <v>0</v>
      </c>
    </row>
    <row r="50" spans="1:24" ht="18" hidden="1" customHeight="1" x14ac:dyDescent="0.2">
      <c r="A50" s="478"/>
      <c r="B50" s="386"/>
      <c r="C50" s="481"/>
      <c r="D50" s="480">
        <f>Organización_Modular!F36</f>
        <v>0</v>
      </c>
      <c r="E50" s="480"/>
      <c r="F50" s="52" t="str">
        <f>_xlfn.IFNA(IF(VLOOKUP($D50,Organización_Modular!$F$10:$G$195,2,FALSE)=F$23,Itinerario!T50," ")," ")</f>
        <v xml:space="preserve"> </v>
      </c>
      <c r="G50" s="52" t="str">
        <f>_xlfn.IFNA(IF(VLOOKUP($D50,Organización_Modular!$F$10:$G$195,2,FALSE)=G$23,Itinerario!W50," ")," ")</f>
        <v xml:space="preserve"> </v>
      </c>
      <c r="H50" s="52" t="str">
        <f>_xlfn.IFNA(IF(VLOOKUP($D50,Organización_Modular!$F$10:$G$195,2,FALSE)=H$23,Itinerario!T50," ")," ")</f>
        <v xml:space="preserve"> </v>
      </c>
      <c r="I50" s="52" t="str">
        <f>_xlfn.IFNA(IF(VLOOKUP($D50,Organización_Modular!$F$10:$G$195,2,FALSE)=I$23,Itinerario!W50," ")," ")</f>
        <v xml:space="preserve"> </v>
      </c>
      <c r="J50" s="52" t="str">
        <f>_xlfn.IFNA(IF(VLOOKUP($D50,Organización_Modular!$F$10:$G$195,2,FALSE)=J$23,Itinerario!T50," ")," ")</f>
        <v xml:space="preserve"> </v>
      </c>
      <c r="K50" s="52" t="str">
        <f>_xlfn.IFNA(IF(VLOOKUP($D50,Organización_Modular!$F$10:$G$195,2,FALSE)=K$23,Itinerario!W50," ")," ")</f>
        <v xml:space="preserve"> </v>
      </c>
      <c r="L50" s="52" t="str">
        <f>_xlfn.IFNA(IF(VLOOKUP($D50,Organización_Modular!$F$10:$G$195,2,FALSE)=L$23,Itinerario!T50," ")," ")</f>
        <v xml:space="preserve"> </v>
      </c>
      <c r="M50" s="52" t="str">
        <f>_xlfn.IFNA(IF(VLOOKUP($D50,Organización_Modular!$F$10:$G$195,2,FALSE)=M$23,Itinerario!W50," ")," ")</f>
        <v xml:space="preserve"> </v>
      </c>
      <c r="N50" s="52" t="str">
        <f>_xlfn.IFNA(IF(VLOOKUP($D50,Organización_Modular!$F$10:$G$195,2,FALSE)=N$23,Itinerario!T50," ")," ")</f>
        <v xml:space="preserve"> </v>
      </c>
      <c r="O50" s="52" t="str">
        <f>_xlfn.IFNA(IF(VLOOKUP($D50,Organización_Modular!$F$10:$G$195,2,FALSE)=O$23,Itinerario!W50," ")," ")</f>
        <v xml:space="preserve"> </v>
      </c>
      <c r="P50" s="52" t="str">
        <f>_xlfn.IFNA(IF(VLOOKUP($D50,Organización_Modular!$F$10:$G$195,2,FALSE)=P$23,Itinerario!T50," ")," ")</f>
        <v xml:space="preserve"> </v>
      </c>
      <c r="Q50" s="52" t="str">
        <f>_xlfn.IFNA(IF(VLOOKUP($D50,Organización_Modular!$F$10:$G$195,2,FALSE)=Q$23,Itinerario!W50," ")," ")</f>
        <v xml:space="preserve"> </v>
      </c>
      <c r="R50" s="52">
        <f>Organización_Modular!H36</f>
        <v>0</v>
      </c>
      <c r="S50" s="52">
        <f>Organización_Modular!I36</f>
        <v>0</v>
      </c>
      <c r="T50" s="110">
        <f t="shared" si="2"/>
        <v>0</v>
      </c>
      <c r="U50" s="52">
        <f t="shared" si="3"/>
        <v>0</v>
      </c>
      <c r="V50" s="52">
        <f t="shared" si="4"/>
        <v>0</v>
      </c>
      <c r="W50" s="110">
        <f t="shared" si="5"/>
        <v>0</v>
      </c>
      <c r="X50" s="115">
        <f t="shared" si="6"/>
        <v>0</v>
      </c>
    </row>
    <row r="51" spans="1:24" ht="18" hidden="1" customHeight="1" x14ac:dyDescent="0.2">
      <c r="A51" s="478"/>
      <c r="B51" s="386"/>
      <c r="C51" s="481"/>
      <c r="D51" s="480">
        <f>Organización_Modular!F37</f>
        <v>0</v>
      </c>
      <c r="E51" s="480"/>
      <c r="F51" s="52" t="str">
        <f>_xlfn.IFNA(IF(VLOOKUP($D51,Organización_Modular!$F$10:$G$195,2,FALSE)=F$23,Itinerario!T51," ")," ")</f>
        <v xml:space="preserve"> </v>
      </c>
      <c r="G51" s="52" t="str">
        <f>_xlfn.IFNA(IF(VLOOKUP($D51,Organización_Modular!$F$10:$G$195,2,FALSE)=G$23,Itinerario!W51," ")," ")</f>
        <v xml:space="preserve"> </v>
      </c>
      <c r="H51" s="52" t="str">
        <f>_xlfn.IFNA(IF(VLOOKUP($D51,Organización_Modular!$F$10:$G$195,2,FALSE)=H$23,Itinerario!T51," ")," ")</f>
        <v xml:space="preserve"> </v>
      </c>
      <c r="I51" s="52" t="str">
        <f>_xlfn.IFNA(IF(VLOOKUP($D51,Organización_Modular!$F$10:$G$195,2,FALSE)=I$23,Itinerario!W51," ")," ")</f>
        <v xml:space="preserve"> </v>
      </c>
      <c r="J51" s="52" t="str">
        <f>_xlfn.IFNA(IF(VLOOKUP($D51,Organización_Modular!$F$10:$G$195,2,FALSE)=J$23,Itinerario!T51," ")," ")</f>
        <v xml:space="preserve"> </v>
      </c>
      <c r="K51" s="52" t="str">
        <f>_xlfn.IFNA(IF(VLOOKUP($D51,Organización_Modular!$F$10:$G$195,2,FALSE)=K$23,Itinerario!W51," ")," ")</f>
        <v xml:space="preserve"> </v>
      </c>
      <c r="L51" s="52" t="str">
        <f>_xlfn.IFNA(IF(VLOOKUP($D51,Organización_Modular!$F$10:$G$195,2,FALSE)=L$23,Itinerario!T51," ")," ")</f>
        <v xml:space="preserve"> </v>
      </c>
      <c r="M51" s="52" t="str">
        <f>_xlfn.IFNA(IF(VLOOKUP($D51,Organización_Modular!$F$10:$G$195,2,FALSE)=M$23,Itinerario!W51," ")," ")</f>
        <v xml:space="preserve"> </v>
      </c>
      <c r="N51" s="52" t="str">
        <f>_xlfn.IFNA(IF(VLOOKUP($D51,Organización_Modular!$F$10:$G$195,2,FALSE)=N$23,Itinerario!T51," ")," ")</f>
        <v xml:space="preserve"> </v>
      </c>
      <c r="O51" s="52" t="str">
        <f>_xlfn.IFNA(IF(VLOOKUP($D51,Organización_Modular!$F$10:$G$195,2,FALSE)=O$23,Itinerario!W51," ")," ")</f>
        <v xml:space="preserve"> </v>
      </c>
      <c r="P51" s="52" t="str">
        <f>_xlfn.IFNA(IF(VLOOKUP($D51,Organización_Modular!$F$10:$G$195,2,FALSE)=P$23,Itinerario!T51," ")," ")</f>
        <v xml:space="preserve"> </v>
      </c>
      <c r="Q51" s="52" t="str">
        <f>_xlfn.IFNA(IF(VLOOKUP($D51,Organización_Modular!$F$10:$G$195,2,FALSE)=Q$23,Itinerario!W51," ")," ")</f>
        <v xml:space="preserve"> </v>
      </c>
      <c r="R51" s="52">
        <f>Organización_Modular!H37</f>
        <v>0</v>
      </c>
      <c r="S51" s="52">
        <f>Organización_Modular!I37</f>
        <v>0</v>
      </c>
      <c r="T51" s="110">
        <f t="shared" si="2"/>
        <v>0</v>
      </c>
      <c r="U51" s="52">
        <f t="shared" si="3"/>
        <v>0</v>
      </c>
      <c r="V51" s="52">
        <f t="shared" si="4"/>
        <v>0</v>
      </c>
      <c r="W51" s="110">
        <f t="shared" si="5"/>
        <v>0</v>
      </c>
      <c r="X51" s="115">
        <f t="shared" si="6"/>
        <v>0</v>
      </c>
    </row>
    <row r="52" spans="1:24" ht="18" hidden="1" customHeight="1" x14ac:dyDescent="0.2">
      <c r="A52" s="478"/>
      <c r="B52" s="386"/>
      <c r="C52" s="481"/>
      <c r="D52" s="480">
        <f>Organización_Modular!F38</f>
        <v>0</v>
      </c>
      <c r="E52" s="480"/>
      <c r="F52" s="52" t="str">
        <f>_xlfn.IFNA(IF(VLOOKUP($D52,Organización_Modular!$F$10:$G$195,2,FALSE)=F$23,Itinerario!T52," ")," ")</f>
        <v xml:space="preserve"> </v>
      </c>
      <c r="G52" s="52" t="str">
        <f>_xlfn.IFNA(IF(VLOOKUP($D52,Organización_Modular!$F$10:$G$195,2,FALSE)=G$23,Itinerario!W52," ")," ")</f>
        <v xml:space="preserve"> </v>
      </c>
      <c r="H52" s="52" t="str">
        <f>_xlfn.IFNA(IF(VLOOKUP($D52,Organización_Modular!$F$10:$G$195,2,FALSE)=H$23,Itinerario!T52," ")," ")</f>
        <v xml:space="preserve"> </v>
      </c>
      <c r="I52" s="52" t="str">
        <f>_xlfn.IFNA(IF(VLOOKUP($D52,Organización_Modular!$F$10:$G$195,2,FALSE)=I$23,Itinerario!W52," ")," ")</f>
        <v xml:space="preserve"> </v>
      </c>
      <c r="J52" s="52" t="str">
        <f>_xlfn.IFNA(IF(VLOOKUP($D52,Organización_Modular!$F$10:$G$195,2,FALSE)=J$23,Itinerario!T52," ")," ")</f>
        <v xml:space="preserve"> </v>
      </c>
      <c r="K52" s="52" t="str">
        <f>_xlfn.IFNA(IF(VLOOKUP($D52,Organización_Modular!$F$10:$G$195,2,FALSE)=K$23,Itinerario!W52," ")," ")</f>
        <v xml:space="preserve"> </v>
      </c>
      <c r="L52" s="52" t="str">
        <f>_xlfn.IFNA(IF(VLOOKUP($D52,Organización_Modular!$F$10:$G$195,2,FALSE)=L$23,Itinerario!T52," ")," ")</f>
        <v xml:space="preserve"> </v>
      </c>
      <c r="M52" s="52" t="str">
        <f>_xlfn.IFNA(IF(VLOOKUP($D52,Organización_Modular!$F$10:$G$195,2,FALSE)=M$23,Itinerario!W52," ")," ")</f>
        <v xml:space="preserve"> </v>
      </c>
      <c r="N52" s="52" t="str">
        <f>_xlfn.IFNA(IF(VLOOKUP($D52,Organización_Modular!$F$10:$G$195,2,FALSE)=N$23,Itinerario!T52," ")," ")</f>
        <v xml:space="preserve"> </v>
      </c>
      <c r="O52" s="52" t="str">
        <f>_xlfn.IFNA(IF(VLOOKUP($D52,Organización_Modular!$F$10:$G$195,2,FALSE)=O$23,Itinerario!W52," ")," ")</f>
        <v xml:space="preserve"> </v>
      </c>
      <c r="P52" s="52" t="str">
        <f>_xlfn.IFNA(IF(VLOOKUP($D52,Organización_Modular!$F$10:$G$195,2,FALSE)=P$23,Itinerario!T52," ")," ")</f>
        <v xml:space="preserve"> </v>
      </c>
      <c r="Q52" s="52" t="str">
        <f>_xlfn.IFNA(IF(VLOOKUP($D52,Organización_Modular!$F$10:$G$195,2,FALSE)=Q$23,Itinerario!W52," ")," ")</f>
        <v xml:space="preserve"> </v>
      </c>
      <c r="R52" s="52">
        <f>Organización_Modular!H38</f>
        <v>0</v>
      </c>
      <c r="S52" s="52">
        <f>Organización_Modular!I38</f>
        <v>0</v>
      </c>
      <c r="T52" s="110">
        <f t="shared" si="2"/>
        <v>0</v>
      </c>
      <c r="U52" s="52">
        <f t="shared" si="3"/>
        <v>0</v>
      </c>
      <c r="V52" s="52">
        <f t="shared" si="4"/>
        <v>0</v>
      </c>
      <c r="W52" s="110">
        <f t="shared" si="5"/>
        <v>0</v>
      </c>
      <c r="X52" s="115">
        <f t="shared" si="6"/>
        <v>0</v>
      </c>
    </row>
    <row r="53" spans="1:24" ht="18" hidden="1" customHeight="1" x14ac:dyDescent="0.2">
      <c r="A53" s="478"/>
      <c r="B53" s="386"/>
      <c r="C53" s="481"/>
      <c r="D53" s="480">
        <f>Organización_Modular!F39</f>
        <v>0</v>
      </c>
      <c r="E53" s="480"/>
      <c r="F53" s="52" t="str">
        <f>_xlfn.IFNA(IF(VLOOKUP($D53,Organización_Modular!$F$10:$G$195,2,FALSE)=F$23,Itinerario!T53," ")," ")</f>
        <v xml:space="preserve"> </v>
      </c>
      <c r="G53" s="52" t="str">
        <f>_xlfn.IFNA(IF(VLOOKUP($D53,Organización_Modular!$F$10:$G$195,2,FALSE)=G$23,Itinerario!W53," ")," ")</f>
        <v xml:space="preserve"> </v>
      </c>
      <c r="H53" s="52" t="str">
        <f>_xlfn.IFNA(IF(VLOOKUP($D53,Organización_Modular!$F$10:$G$195,2,FALSE)=H$23,Itinerario!T53," ")," ")</f>
        <v xml:space="preserve"> </v>
      </c>
      <c r="I53" s="52" t="str">
        <f>_xlfn.IFNA(IF(VLOOKUP($D53,Organización_Modular!$F$10:$G$195,2,FALSE)=I$23,Itinerario!W53," ")," ")</f>
        <v xml:space="preserve"> </v>
      </c>
      <c r="J53" s="52" t="str">
        <f>_xlfn.IFNA(IF(VLOOKUP($D53,Organización_Modular!$F$10:$G$195,2,FALSE)=J$23,Itinerario!T53," ")," ")</f>
        <v xml:space="preserve"> </v>
      </c>
      <c r="K53" s="52" t="str">
        <f>_xlfn.IFNA(IF(VLOOKUP($D53,Organización_Modular!$F$10:$G$195,2,FALSE)=K$23,Itinerario!W53," ")," ")</f>
        <v xml:space="preserve"> </v>
      </c>
      <c r="L53" s="52" t="str">
        <f>_xlfn.IFNA(IF(VLOOKUP($D53,Organización_Modular!$F$10:$G$195,2,FALSE)=L$23,Itinerario!T53," ")," ")</f>
        <v xml:space="preserve"> </v>
      </c>
      <c r="M53" s="52" t="str">
        <f>_xlfn.IFNA(IF(VLOOKUP($D53,Organización_Modular!$F$10:$G$195,2,FALSE)=M$23,Itinerario!W53," ")," ")</f>
        <v xml:space="preserve"> </v>
      </c>
      <c r="N53" s="52" t="str">
        <f>_xlfn.IFNA(IF(VLOOKUP($D53,Organización_Modular!$F$10:$G$195,2,FALSE)=N$23,Itinerario!T53," ")," ")</f>
        <v xml:space="preserve"> </v>
      </c>
      <c r="O53" s="52" t="str">
        <f>_xlfn.IFNA(IF(VLOOKUP($D53,Organización_Modular!$F$10:$G$195,2,FALSE)=O$23,Itinerario!W53," ")," ")</f>
        <v xml:space="preserve"> </v>
      </c>
      <c r="P53" s="52" t="str">
        <f>_xlfn.IFNA(IF(VLOOKUP($D53,Organización_Modular!$F$10:$G$195,2,FALSE)=P$23,Itinerario!T53," ")," ")</f>
        <v xml:space="preserve"> </v>
      </c>
      <c r="Q53" s="52" t="str">
        <f>_xlfn.IFNA(IF(VLOOKUP($D53,Organización_Modular!$F$10:$G$195,2,FALSE)=Q$23,Itinerario!W53," ")," ")</f>
        <v xml:space="preserve"> </v>
      </c>
      <c r="R53" s="52">
        <f>Organización_Modular!H39</f>
        <v>0</v>
      </c>
      <c r="S53" s="52">
        <f>Organización_Modular!I39</f>
        <v>0</v>
      </c>
      <c r="T53" s="110">
        <f t="shared" si="2"/>
        <v>0</v>
      </c>
      <c r="U53" s="52">
        <f t="shared" si="3"/>
        <v>0</v>
      </c>
      <c r="V53" s="52">
        <f t="shared" si="4"/>
        <v>0</v>
      </c>
      <c r="W53" s="110">
        <f t="shared" si="5"/>
        <v>0</v>
      </c>
      <c r="X53" s="115">
        <f t="shared" si="6"/>
        <v>0</v>
      </c>
    </row>
    <row r="54" spans="1:24" ht="28.5" customHeight="1" x14ac:dyDescent="0.2">
      <c r="A54" s="478"/>
      <c r="B54" s="499" t="str">
        <f>Organización_Modular!B40</f>
        <v>Experiencias formativas en situaciones reales de trabajo (ESRT)</v>
      </c>
      <c r="C54" s="500"/>
      <c r="D54" s="500"/>
      <c r="E54" s="500"/>
      <c r="F54" s="243"/>
      <c r="G54" s="243"/>
      <c r="H54" s="243"/>
      <c r="I54" s="243"/>
      <c r="J54" s="243"/>
      <c r="K54" s="243"/>
      <c r="L54" s="243"/>
      <c r="M54" s="243"/>
      <c r="N54" s="243"/>
      <c r="O54" s="243"/>
      <c r="P54" s="243"/>
      <c r="Q54" s="243"/>
      <c r="R54" s="246">
        <f>Organización_Modular!H40</f>
        <v>0</v>
      </c>
      <c r="S54" s="244">
        <f>Organización_Modular!I40</f>
        <v>4</v>
      </c>
      <c r="T54" s="245">
        <f>SUM(R54:S54)</f>
        <v>4</v>
      </c>
      <c r="U54" s="244">
        <f t="shared" si="3"/>
        <v>0</v>
      </c>
      <c r="V54" s="244">
        <f t="shared" si="4"/>
        <v>128</v>
      </c>
      <c r="W54" s="245">
        <f t="shared" si="5"/>
        <v>128</v>
      </c>
      <c r="X54" s="115">
        <f t="shared" si="6"/>
        <v>128</v>
      </c>
    </row>
    <row r="55" spans="1:24" ht="18" customHeight="1" x14ac:dyDescent="0.2">
      <c r="A55" s="478" t="str">
        <f>Organización_Modular!A41</f>
        <v>Módulo 2:
Gestión de Procesos Administrativos</v>
      </c>
      <c r="B55" s="385" t="str">
        <f>B24</f>
        <v>Competencias técnicas (Unidad de competencia)</v>
      </c>
      <c r="C55" s="481" t="str">
        <f>Organización_Modular!C41</f>
        <v>UC2. Supervisar la ejecución de las actividades del área asignada, en función al cumplimiento del Plan Operativo, teniendo en cuenta las políticas y objetivos de la empresa, y según la normativa vigente.</v>
      </c>
      <c r="D55" s="480" t="str">
        <f>Organización_Modular!F41</f>
        <v>Análisis é Investigación de mercado</v>
      </c>
      <c r="E55" s="480"/>
      <c r="F55" s="52" t="str">
        <f>_xlfn.IFNA(IF(VLOOKUP($D55,Organización_Modular!$F$10:$G$195,2,FALSE)=F$23,Itinerario!T55," ")," ")</f>
        <v xml:space="preserve"> </v>
      </c>
      <c r="G55" s="52" t="str">
        <f>_xlfn.IFNA(IF(VLOOKUP($D55,Organización_Modular!$F$10:$G$195,2,FALSE)=G$23,Itinerario!W55," ")," ")</f>
        <v xml:space="preserve"> </v>
      </c>
      <c r="H55" s="52" t="str">
        <f>_xlfn.IFNA(IF(VLOOKUP($D55,Organización_Modular!$F$10:$G$195,2,FALSE)=H$23,Itinerario!T55," ")," ")</f>
        <v xml:space="preserve"> </v>
      </c>
      <c r="I55" s="52" t="str">
        <f>_xlfn.IFNA(IF(VLOOKUP($D55,Organización_Modular!$F$10:$G$195,2,FALSE)=I$23,Itinerario!W55," ")," ")</f>
        <v xml:space="preserve"> </v>
      </c>
      <c r="J55" s="52" t="str">
        <f>_xlfn.IFNA(IF(VLOOKUP($D55,Organización_Modular!$F$10:$G$195,2,FALSE)=J$23,Itinerario!T55," ")," ")</f>
        <v xml:space="preserve"> </v>
      </c>
      <c r="K55" s="52" t="str">
        <f>_xlfn.IFNA(IF(VLOOKUP($D55,Organización_Modular!$F$10:$G$195,2,FALSE)=K$23,Itinerario!W55," ")," ")</f>
        <v xml:space="preserve"> </v>
      </c>
      <c r="L55" s="52">
        <f>_xlfn.IFNA(IF(VLOOKUP($D55,Organización_Modular!$F$10:$G$195,2,FALSE)=L$23,Itinerario!T55," ")," ")</f>
        <v>4</v>
      </c>
      <c r="M55" s="52">
        <f>_xlfn.IFNA(IF(VLOOKUP($D55,Organización_Modular!$F$10:$G$195,2,FALSE)=M$23,Itinerario!W55," ")," ")</f>
        <v>112</v>
      </c>
      <c r="N55" s="52" t="str">
        <f>_xlfn.IFNA(IF(VLOOKUP($D55,Organización_Modular!$F$10:$G$195,2,FALSE)=N$23,Itinerario!T55," ")," ")</f>
        <v xml:space="preserve"> </v>
      </c>
      <c r="O55" s="52" t="str">
        <f>_xlfn.IFNA(IF(VLOOKUP($D55,Organización_Modular!$F$10:$G$195,2,FALSE)=O$23,Itinerario!W55," ")," ")</f>
        <v xml:space="preserve"> </v>
      </c>
      <c r="P55" s="52" t="str">
        <f>_xlfn.IFNA(IF(VLOOKUP($D55,Organización_Modular!$F$10:$G$195,2,FALSE)=P$23,Itinerario!T55," ")," ")</f>
        <v xml:space="preserve"> </v>
      </c>
      <c r="Q55" s="52" t="str">
        <f>_xlfn.IFNA(IF(VLOOKUP($D55,Organización_Modular!$F$10:$G$195,2,FALSE)=Q$23,Itinerario!W55," ")," ")</f>
        <v xml:space="preserve"> </v>
      </c>
      <c r="R55" s="52">
        <f>Organización_Modular!H41</f>
        <v>1</v>
      </c>
      <c r="S55" s="52">
        <f>Organización_Modular!I41</f>
        <v>3</v>
      </c>
      <c r="T55" s="110">
        <f>SUM(R55:S55)</f>
        <v>4</v>
      </c>
      <c r="U55" s="52">
        <f t="shared" si="3"/>
        <v>16</v>
      </c>
      <c r="V55" s="52">
        <f t="shared" si="4"/>
        <v>96</v>
      </c>
      <c r="W55" s="110">
        <f t="shared" si="5"/>
        <v>112</v>
      </c>
      <c r="X55" s="115">
        <f t="shared" si="6"/>
        <v>112</v>
      </c>
    </row>
    <row r="56" spans="1:24" ht="18" customHeight="1" x14ac:dyDescent="0.2">
      <c r="A56" s="478"/>
      <c r="B56" s="385"/>
      <c r="C56" s="481"/>
      <c r="D56" s="480" t="str">
        <f>Organización_Modular!F42</f>
        <v>Fundamentos del marketing</v>
      </c>
      <c r="E56" s="480"/>
      <c r="F56" s="52" t="str">
        <f>_xlfn.IFNA(IF(VLOOKUP($D56,Organización_Modular!$F$10:$G$195,2,FALSE)=F$23,Itinerario!T56," ")," ")</f>
        <v xml:space="preserve"> </v>
      </c>
      <c r="G56" s="52" t="str">
        <f>_xlfn.IFNA(IF(VLOOKUP($D56,Organización_Modular!$F$10:$G$195,2,FALSE)=G$23,Itinerario!W56," ")," ")</f>
        <v xml:space="preserve"> </v>
      </c>
      <c r="H56" s="52" t="str">
        <f>_xlfn.IFNA(IF(VLOOKUP($D56,Organización_Modular!$F$10:$G$195,2,FALSE)=H$23,Itinerario!T56," ")," ")</f>
        <v xml:space="preserve"> </v>
      </c>
      <c r="I56" s="52" t="str">
        <f>_xlfn.IFNA(IF(VLOOKUP($D56,Organización_Modular!$F$10:$G$195,2,FALSE)=I$23,Itinerario!W56," ")," ")</f>
        <v xml:space="preserve"> </v>
      </c>
      <c r="J56" s="52" t="str">
        <f>_xlfn.IFNA(IF(VLOOKUP($D56,Organización_Modular!$F$10:$G$195,2,FALSE)=J$23,Itinerario!T56," ")," ")</f>
        <v xml:space="preserve"> </v>
      </c>
      <c r="K56" s="52" t="str">
        <f>_xlfn.IFNA(IF(VLOOKUP($D56,Organización_Modular!$F$10:$G$195,2,FALSE)=K$23,Itinerario!W56," ")," ")</f>
        <v xml:space="preserve"> </v>
      </c>
      <c r="L56" s="52">
        <f>_xlfn.IFNA(IF(VLOOKUP($D56,Organización_Modular!$F$10:$G$195,2,FALSE)=L$23,Itinerario!T56," ")," ")</f>
        <v>3</v>
      </c>
      <c r="M56" s="52">
        <f>_xlfn.IFNA(IF(VLOOKUP($D56,Organización_Modular!$F$10:$G$195,2,FALSE)=M$23,Itinerario!W56," ")," ")</f>
        <v>80</v>
      </c>
      <c r="N56" s="52" t="str">
        <f>_xlfn.IFNA(IF(VLOOKUP($D56,Organización_Modular!$F$10:$G$195,2,FALSE)=N$23,Itinerario!T56," ")," ")</f>
        <v xml:space="preserve"> </v>
      </c>
      <c r="O56" s="52" t="str">
        <f>_xlfn.IFNA(IF(VLOOKUP($D56,Organización_Modular!$F$10:$G$195,2,FALSE)=O$23,Itinerario!W56," ")," ")</f>
        <v xml:space="preserve"> </v>
      </c>
      <c r="P56" s="52" t="str">
        <f>_xlfn.IFNA(IF(VLOOKUP($D56,Organización_Modular!$F$10:$G$195,2,FALSE)=P$23,Itinerario!T56," ")," ")</f>
        <v xml:space="preserve"> </v>
      </c>
      <c r="Q56" s="52" t="str">
        <f>_xlfn.IFNA(IF(VLOOKUP($D56,Organización_Modular!$F$10:$G$195,2,FALSE)=Q$23,Itinerario!W56," ")," ")</f>
        <v xml:space="preserve"> </v>
      </c>
      <c r="R56" s="52">
        <f>Organización_Modular!H42</f>
        <v>1</v>
      </c>
      <c r="S56" s="52">
        <f>Organización_Modular!I42</f>
        <v>2</v>
      </c>
      <c r="T56" s="110">
        <f t="shared" ref="T56:T85" si="7">SUM(R56:S56)</f>
        <v>3</v>
      </c>
      <c r="U56" s="52">
        <f t="shared" si="3"/>
        <v>16</v>
      </c>
      <c r="V56" s="52">
        <f t="shared" si="4"/>
        <v>64</v>
      </c>
      <c r="W56" s="110">
        <f t="shared" si="5"/>
        <v>80</v>
      </c>
      <c r="X56" s="115">
        <f t="shared" si="6"/>
        <v>80</v>
      </c>
    </row>
    <row r="57" spans="1:24" ht="18" customHeight="1" x14ac:dyDescent="0.2">
      <c r="A57" s="478"/>
      <c r="B57" s="385"/>
      <c r="C57" s="481"/>
      <c r="D57" s="480" t="str">
        <f>Organización_Modular!F43</f>
        <v>Administración de la Producción</v>
      </c>
      <c r="E57" s="480"/>
      <c r="F57" s="52" t="str">
        <f>_xlfn.IFNA(IF(VLOOKUP($D57,Organización_Modular!$F$10:$G$195,2,FALSE)=F$23,Itinerario!T57," ")," ")</f>
        <v xml:space="preserve"> </v>
      </c>
      <c r="G57" s="52" t="str">
        <f>_xlfn.IFNA(IF(VLOOKUP($D57,Organización_Modular!$F$10:$G$195,2,FALSE)=G$23,Itinerario!W57," ")," ")</f>
        <v xml:space="preserve"> </v>
      </c>
      <c r="H57" s="52" t="str">
        <f>_xlfn.IFNA(IF(VLOOKUP($D57,Organización_Modular!$F$10:$G$195,2,FALSE)=H$23,Itinerario!T57," ")," ")</f>
        <v xml:space="preserve"> </v>
      </c>
      <c r="I57" s="52" t="str">
        <f>_xlfn.IFNA(IF(VLOOKUP($D57,Organización_Modular!$F$10:$G$195,2,FALSE)=I$23,Itinerario!W57," ")," ")</f>
        <v xml:space="preserve"> </v>
      </c>
      <c r="J57" s="52" t="str">
        <f>_xlfn.IFNA(IF(VLOOKUP($D57,Organización_Modular!$F$10:$G$195,2,FALSE)=J$23,Itinerario!T57," ")," ")</f>
        <v xml:space="preserve"> </v>
      </c>
      <c r="K57" s="52" t="str">
        <f>_xlfn.IFNA(IF(VLOOKUP($D57,Organización_Modular!$F$10:$G$195,2,FALSE)=K$23,Itinerario!W57," ")," ")</f>
        <v xml:space="preserve"> </v>
      </c>
      <c r="L57" s="52">
        <f>_xlfn.IFNA(IF(VLOOKUP($D57,Organización_Modular!$F$10:$G$195,2,FALSE)=L$23,Itinerario!T57," ")," ")</f>
        <v>3</v>
      </c>
      <c r="M57" s="52">
        <f>_xlfn.IFNA(IF(VLOOKUP($D57,Organización_Modular!$F$10:$G$195,2,FALSE)=M$23,Itinerario!W57," ")," ")</f>
        <v>80</v>
      </c>
      <c r="N57" s="52" t="str">
        <f>_xlfn.IFNA(IF(VLOOKUP($D57,Organización_Modular!$F$10:$G$195,2,FALSE)=N$23,Itinerario!T57," ")," ")</f>
        <v xml:space="preserve"> </v>
      </c>
      <c r="O57" s="52" t="str">
        <f>_xlfn.IFNA(IF(VLOOKUP($D57,Organización_Modular!$F$10:$G$195,2,FALSE)=O$23,Itinerario!W57," ")," ")</f>
        <v xml:space="preserve"> </v>
      </c>
      <c r="P57" s="52" t="str">
        <f>_xlfn.IFNA(IF(VLOOKUP($D57,Organización_Modular!$F$10:$G$195,2,FALSE)=P$23,Itinerario!T57," ")," ")</f>
        <v xml:space="preserve"> </v>
      </c>
      <c r="Q57" s="52" t="str">
        <f>_xlfn.IFNA(IF(VLOOKUP($D57,Organización_Modular!$F$10:$G$195,2,FALSE)=Q$23,Itinerario!W57," ")," ")</f>
        <v xml:space="preserve"> </v>
      </c>
      <c r="R57" s="52">
        <f>Organización_Modular!H43</f>
        <v>1</v>
      </c>
      <c r="S57" s="52">
        <f>Organización_Modular!I43</f>
        <v>2</v>
      </c>
      <c r="T57" s="110">
        <f t="shared" si="7"/>
        <v>3</v>
      </c>
      <c r="U57" s="52">
        <f t="shared" si="3"/>
        <v>16</v>
      </c>
      <c r="V57" s="52">
        <f t="shared" si="4"/>
        <v>64</v>
      </c>
      <c r="W57" s="110">
        <f t="shared" si="5"/>
        <v>80</v>
      </c>
      <c r="X57" s="115">
        <f t="shared" si="6"/>
        <v>80</v>
      </c>
    </row>
    <row r="58" spans="1:24" ht="18" customHeight="1" x14ac:dyDescent="0.2">
      <c r="A58" s="478"/>
      <c r="B58" s="385"/>
      <c r="C58" s="481"/>
      <c r="D58" s="480" t="str">
        <f>Organización_Modular!F44</f>
        <v>Administración del talento humano</v>
      </c>
      <c r="E58" s="480"/>
      <c r="F58" s="52" t="str">
        <f>_xlfn.IFNA(IF(VLOOKUP($D58,Organización_Modular!$F$10:$G$195,2,FALSE)=F$23,Itinerario!T58," ")," ")</f>
        <v xml:space="preserve"> </v>
      </c>
      <c r="G58" s="52" t="str">
        <f>_xlfn.IFNA(IF(VLOOKUP($D58,Organización_Modular!$F$10:$G$195,2,FALSE)=G$23,Itinerario!W58," ")," ")</f>
        <v xml:space="preserve"> </v>
      </c>
      <c r="H58" s="52" t="str">
        <f>_xlfn.IFNA(IF(VLOOKUP($D58,Organización_Modular!$F$10:$G$195,2,FALSE)=H$23,Itinerario!T58," ")," ")</f>
        <v xml:space="preserve"> </v>
      </c>
      <c r="I58" s="52" t="str">
        <f>_xlfn.IFNA(IF(VLOOKUP($D58,Organización_Modular!$F$10:$G$195,2,FALSE)=I$23,Itinerario!W58," ")," ")</f>
        <v xml:space="preserve"> </v>
      </c>
      <c r="J58" s="52">
        <f>_xlfn.IFNA(IF(VLOOKUP($D58,Organización_Modular!$F$10:$G$195,2,FALSE)=J$23,Itinerario!T58," ")," ")</f>
        <v>4</v>
      </c>
      <c r="K58" s="52">
        <f>_xlfn.IFNA(IF(VLOOKUP($D58,Organización_Modular!$F$10:$G$195,2,FALSE)=K$23,Itinerario!W58," ")," ")</f>
        <v>112</v>
      </c>
      <c r="L58" s="52" t="str">
        <f>_xlfn.IFNA(IF(VLOOKUP($D58,Organización_Modular!$F$10:$G$195,2,FALSE)=L$23,Itinerario!T58," ")," ")</f>
        <v xml:space="preserve"> </v>
      </c>
      <c r="M58" s="52" t="str">
        <f>_xlfn.IFNA(IF(VLOOKUP($D58,Organización_Modular!$F$10:$G$195,2,FALSE)=M$23,Itinerario!W58," ")," ")</f>
        <v xml:space="preserve"> </v>
      </c>
      <c r="N58" s="52" t="str">
        <f>_xlfn.IFNA(IF(VLOOKUP($D58,Organización_Modular!$F$10:$G$195,2,FALSE)=N$23,Itinerario!T58," ")," ")</f>
        <v xml:space="preserve"> </v>
      </c>
      <c r="O58" s="52" t="str">
        <f>_xlfn.IFNA(IF(VLOOKUP($D58,Organización_Modular!$F$10:$G$195,2,FALSE)=O$23,Itinerario!W58," ")," ")</f>
        <v xml:space="preserve"> </v>
      </c>
      <c r="P58" s="52" t="str">
        <f>_xlfn.IFNA(IF(VLOOKUP($D58,Organización_Modular!$F$10:$G$195,2,FALSE)=P$23,Itinerario!T58," ")," ")</f>
        <v xml:space="preserve"> </v>
      </c>
      <c r="Q58" s="52" t="str">
        <f>_xlfn.IFNA(IF(VLOOKUP($D58,Organización_Modular!$F$10:$G$195,2,FALSE)=Q$23,Itinerario!W58," ")," ")</f>
        <v xml:space="preserve"> </v>
      </c>
      <c r="R58" s="52">
        <f>Organización_Modular!H44</f>
        <v>1</v>
      </c>
      <c r="S58" s="52">
        <f>Organización_Modular!I44</f>
        <v>3</v>
      </c>
      <c r="T58" s="110">
        <f t="shared" si="7"/>
        <v>4</v>
      </c>
      <c r="U58" s="52">
        <f t="shared" si="3"/>
        <v>16</v>
      </c>
      <c r="V58" s="52">
        <f t="shared" si="4"/>
        <v>96</v>
      </c>
      <c r="W58" s="110">
        <f t="shared" si="5"/>
        <v>112</v>
      </c>
      <c r="X58" s="115">
        <f t="shared" si="6"/>
        <v>112</v>
      </c>
    </row>
    <row r="59" spans="1:24" ht="18" customHeight="1" x14ac:dyDescent="0.2">
      <c r="A59" s="478"/>
      <c r="B59" s="385"/>
      <c r="C59" s="481"/>
      <c r="D59" s="480" t="str">
        <f>Organización_Modular!F45</f>
        <v>Legislación laboral</v>
      </c>
      <c r="E59" s="480"/>
      <c r="F59" s="52" t="str">
        <f>_xlfn.IFNA(IF(VLOOKUP($D59,Organización_Modular!$F$10:$G$195,2,FALSE)=F$23,Itinerario!T59," ")," ")</f>
        <v xml:space="preserve"> </v>
      </c>
      <c r="G59" s="52" t="str">
        <f>_xlfn.IFNA(IF(VLOOKUP($D59,Organización_Modular!$F$10:$G$195,2,FALSE)=G$23,Itinerario!W59," ")," ")</f>
        <v xml:space="preserve"> </v>
      </c>
      <c r="H59" s="52" t="str">
        <f>_xlfn.IFNA(IF(VLOOKUP($D59,Organización_Modular!$F$10:$G$195,2,FALSE)=H$23,Itinerario!T59," ")," ")</f>
        <v xml:space="preserve"> </v>
      </c>
      <c r="I59" s="52" t="str">
        <f>_xlfn.IFNA(IF(VLOOKUP($D59,Organización_Modular!$F$10:$G$195,2,FALSE)=I$23,Itinerario!W59," ")," ")</f>
        <v xml:space="preserve"> </v>
      </c>
      <c r="J59" s="52" t="str">
        <f>_xlfn.IFNA(IF(VLOOKUP($D59,Organización_Modular!$F$10:$G$195,2,FALSE)=J$23,Itinerario!T59," ")," ")</f>
        <v xml:space="preserve"> </v>
      </c>
      <c r="K59" s="52" t="str">
        <f>_xlfn.IFNA(IF(VLOOKUP($D59,Organización_Modular!$F$10:$G$195,2,FALSE)=K$23,Itinerario!W59," ")," ")</f>
        <v xml:space="preserve"> </v>
      </c>
      <c r="L59" s="52">
        <f>_xlfn.IFNA(IF(VLOOKUP($D59,Organización_Modular!$F$10:$G$195,2,FALSE)=L$23,Itinerario!T59," ")," ")</f>
        <v>3</v>
      </c>
      <c r="M59" s="52">
        <f>_xlfn.IFNA(IF(VLOOKUP($D59,Organización_Modular!$F$10:$G$195,2,FALSE)=M$23,Itinerario!W59," ")," ")</f>
        <v>80</v>
      </c>
      <c r="N59" s="52" t="str">
        <f>_xlfn.IFNA(IF(VLOOKUP($D59,Organización_Modular!$F$10:$G$195,2,FALSE)=N$23,Itinerario!T59," ")," ")</f>
        <v xml:space="preserve"> </v>
      </c>
      <c r="O59" s="52" t="str">
        <f>_xlfn.IFNA(IF(VLOOKUP($D59,Organización_Modular!$F$10:$G$195,2,FALSE)=O$23,Itinerario!W59," ")," ")</f>
        <v xml:space="preserve"> </v>
      </c>
      <c r="P59" s="52" t="str">
        <f>_xlfn.IFNA(IF(VLOOKUP($D59,Organización_Modular!$F$10:$G$195,2,FALSE)=P$23,Itinerario!T59," ")," ")</f>
        <v xml:space="preserve"> </v>
      </c>
      <c r="Q59" s="52" t="str">
        <f>_xlfn.IFNA(IF(VLOOKUP($D59,Organización_Modular!$F$10:$G$195,2,FALSE)=Q$23,Itinerario!W59," ")," ")</f>
        <v xml:space="preserve"> </v>
      </c>
      <c r="R59" s="52">
        <f>Organización_Modular!H45</f>
        <v>1</v>
      </c>
      <c r="S59" s="52">
        <f>Organización_Modular!I45</f>
        <v>2</v>
      </c>
      <c r="T59" s="110">
        <f t="shared" si="7"/>
        <v>3</v>
      </c>
      <c r="U59" s="52">
        <f t="shared" si="3"/>
        <v>16</v>
      </c>
      <c r="V59" s="52">
        <f t="shared" si="4"/>
        <v>64</v>
      </c>
      <c r="W59" s="110">
        <f t="shared" si="5"/>
        <v>80</v>
      </c>
      <c r="X59" s="115">
        <f t="shared" si="6"/>
        <v>80</v>
      </c>
    </row>
    <row r="60" spans="1:24" ht="18" customHeight="1" x14ac:dyDescent="0.2">
      <c r="A60" s="478"/>
      <c r="B60" s="385"/>
      <c r="C60" s="481"/>
      <c r="D60" s="480" t="str">
        <f>Organización_Modular!F46</f>
        <v>Sistemas de información y toma de decisiones</v>
      </c>
      <c r="E60" s="480"/>
      <c r="F60" s="52" t="str">
        <f>_xlfn.IFNA(IF(VLOOKUP($D60,Organización_Modular!$F$10:$G$195,2,FALSE)=F$23,Itinerario!T60," ")," ")</f>
        <v xml:space="preserve"> </v>
      </c>
      <c r="G60" s="52" t="str">
        <f>_xlfn.IFNA(IF(VLOOKUP($D60,Organización_Modular!$F$10:$G$195,2,FALSE)=G$23,Itinerario!W60," ")," ")</f>
        <v xml:space="preserve"> </v>
      </c>
      <c r="H60" s="52" t="str">
        <f>_xlfn.IFNA(IF(VLOOKUP($D60,Organización_Modular!$F$10:$G$195,2,FALSE)=H$23,Itinerario!T60," ")," ")</f>
        <v xml:space="preserve"> </v>
      </c>
      <c r="I60" s="52" t="str">
        <f>_xlfn.IFNA(IF(VLOOKUP($D60,Organización_Modular!$F$10:$G$195,2,FALSE)=I$23,Itinerario!W60," ")," ")</f>
        <v xml:space="preserve"> </v>
      </c>
      <c r="J60" s="52">
        <f>_xlfn.IFNA(IF(VLOOKUP($D60,Organización_Modular!$F$10:$G$195,2,FALSE)=J$23,Itinerario!T60," ")," ")</f>
        <v>4</v>
      </c>
      <c r="K60" s="52">
        <f>_xlfn.IFNA(IF(VLOOKUP($D60,Organización_Modular!$F$10:$G$195,2,FALSE)=K$23,Itinerario!W60," ")," ")</f>
        <v>112</v>
      </c>
      <c r="L60" s="52" t="str">
        <f>_xlfn.IFNA(IF(VLOOKUP($D60,Organización_Modular!$F$10:$G$195,2,FALSE)=L$23,Itinerario!T60," ")," ")</f>
        <v xml:space="preserve"> </v>
      </c>
      <c r="M60" s="52" t="str">
        <f>_xlfn.IFNA(IF(VLOOKUP($D60,Organización_Modular!$F$10:$G$195,2,FALSE)=M$23,Itinerario!W60," ")," ")</f>
        <v xml:space="preserve"> </v>
      </c>
      <c r="N60" s="52" t="str">
        <f>_xlfn.IFNA(IF(VLOOKUP($D60,Organización_Modular!$F$10:$G$195,2,FALSE)=N$23,Itinerario!T60," ")," ")</f>
        <v xml:space="preserve"> </v>
      </c>
      <c r="O60" s="52" t="str">
        <f>_xlfn.IFNA(IF(VLOOKUP($D60,Organización_Modular!$F$10:$G$195,2,FALSE)=O$23,Itinerario!W60," ")," ")</f>
        <v xml:space="preserve"> </v>
      </c>
      <c r="P60" s="52" t="str">
        <f>_xlfn.IFNA(IF(VLOOKUP($D60,Organización_Modular!$F$10:$G$195,2,FALSE)=P$23,Itinerario!T60," ")," ")</f>
        <v xml:space="preserve"> </v>
      </c>
      <c r="Q60" s="52" t="str">
        <f>_xlfn.IFNA(IF(VLOOKUP($D60,Organización_Modular!$F$10:$G$195,2,FALSE)=Q$23,Itinerario!W60," ")," ")</f>
        <v xml:space="preserve"> </v>
      </c>
      <c r="R60" s="52">
        <f>Organización_Modular!H46</f>
        <v>1</v>
      </c>
      <c r="S60" s="52">
        <f>Organización_Modular!I46</f>
        <v>3</v>
      </c>
      <c r="T60" s="110">
        <f t="shared" si="7"/>
        <v>4</v>
      </c>
      <c r="U60" s="52">
        <f t="shared" si="3"/>
        <v>16</v>
      </c>
      <c r="V60" s="52">
        <f t="shared" si="4"/>
        <v>96</v>
      </c>
      <c r="W60" s="110">
        <f t="shared" si="5"/>
        <v>112</v>
      </c>
      <c r="X60" s="115">
        <f t="shared" si="6"/>
        <v>112</v>
      </c>
    </row>
    <row r="61" spans="1:24" ht="18" customHeight="1" x14ac:dyDescent="0.2">
      <c r="A61" s="478"/>
      <c r="B61" s="385"/>
      <c r="C61" s="481"/>
      <c r="D61" s="480" t="str">
        <f>Organización_Modular!F47</f>
        <v>Estadística para negocios</v>
      </c>
      <c r="E61" s="480"/>
      <c r="F61" s="52" t="str">
        <f>_xlfn.IFNA(IF(VLOOKUP($D61,Organización_Modular!$F$10:$G$195,2,FALSE)=F$23,Itinerario!T61," ")," ")</f>
        <v xml:space="preserve"> </v>
      </c>
      <c r="G61" s="52" t="str">
        <f>_xlfn.IFNA(IF(VLOOKUP($D61,Organización_Modular!$F$10:$G$195,2,FALSE)=G$23,Itinerario!W61," ")," ")</f>
        <v xml:space="preserve"> </v>
      </c>
      <c r="H61" s="52" t="str">
        <f>_xlfn.IFNA(IF(VLOOKUP($D61,Organización_Modular!$F$10:$G$195,2,FALSE)=H$23,Itinerario!T61," ")," ")</f>
        <v xml:space="preserve"> </v>
      </c>
      <c r="I61" s="52" t="str">
        <f>_xlfn.IFNA(IF(VLOOKUP($D61,Organización_Modular!$F$10:$G$195,2,FALSE)=I$23,Itinerario!W61," ")," ")</f>
        <v xml:space="preserve"> </v>
      </c>
      <c r="J61" s="52">
        <f>_xlfn.IFNA(IF(VLOOKUP($D61,Organización_Modular!$F$10:$G$195,2,FALSE)=J$23,Itinerario!T61," ")," ")</f>
        <v>4</v>
      </c>
      <c r="K61" s="52">
        <f>_xlfn.IFNA(IF(VLOOKUP($D61,Organización_Modular!$F$10:$G$195,2,FALSE)=K$23,Itinerario!W61," ")," ")</f>
        <v>96</v>
      </c>
      <c r="L61" s="52" t="str">
        <f>_xlfn.IFNA(IF(VLOOKUP($D61,Organización_Modular!$F$10:$G$195,2,FALSE)=L$23,Itinerario!T61," ")," ")</f>
        <v xml:space="preserve"> </v>
      </c>
      <c r="M61" s="52" t="str">
        <f>_xlfn.IFNA(IF(VLOOKUP($D61,Organización_Modular!$F$10:$G$195,2,FALSE)=M$23,Itinerario!W61," ")," ")</f>
        <v xml:space="preserve"> </v>
      </c>
      <c r="N61" s="52" t="str">
        <f>_xlfn.IFNA(IF(VLOOKUP($D61,Organización_Modular!$F$10:$G$195,2,FALSE)=N$23,Itinerario!T61," ")," ")</f>
        <v xml:space="preserve"> </v>
      </c>
      <c r="O61" s="52" t="str">
        <f>_xlfn.IFNA(IF(VLOOKUP($D61,Organización_Modular!$F$10:$G$195,2,FALSE)=O$23,Itinerario!W61," ")," ")</f>
        <v xml:space="preserve"> </v>
      </c>
      <c r="P61" s="52" t="str">
        <f>_xlfn.IFNA(IF(VLOOKUP($D61,Organización_Modular!$F$10:$G$195,2,FALSE)=P$23,Itinerario!T61," ")," ")</f>
        <v xml:space="preserve"> </v>
      </c>
      <c r="Q61" s="52" t="str">
        <f>_xlfn.IFNA(IF(VLOOKUP($D61,Organización_Modular!$F$10:$G$195,2,FALSE)=Q$23,Itinerario!W61," ")," ")</f>
        <v xml:space="preserve"> </v>
      </c>
      <c r="R61" s="52">
        <f>Organización_Modular!H47</f>
        <v>2</v>
      </c>
      <c r="S61" s="52">
        <f>Organización_Modular!I47</f>
        <v>2</v>
      </c>
      <c r="T61" s="110">
        <f t="shared" si="7"/>
        <v>4</v>
      </c>
      <c r="U61" s="52">
        <f t="shared" si="3"/>
        <v>32</v>
      </c>
      <c r="V61" s="52">
        <f t="shared" si="4"/>
        <v>64</v>
      </c>
      <c r="W61" s="110">
        <f t="shared" si="5"/>
        <v>96</v>
      </c>
      <c r="X61" s="115">
        <f t="shared" si="6"/>
        <v>96</v>
      </c>
    </row>
    <row r="62" spans="1:24" ht="18" customHeight="1" x14ac:dyDescent="0.2">
      <c r="A62" s="478"/>
      <c r="B62" s="385"/>
      <c r="C62" s="481"/>
      <c r="D62" s="480" t="str">
        <f>Organización_Modular!F48</f>
        <v>Economía aplicada a los negocios</v>
      </c>
      <c r="E62" s="480"/>
      <c r="F62" s="52" t="str">
        <f>_xlfn.IFNA(IF(VLOOKUP($D62,Organización_Modular!$F$10:$G$195,2,FALSE)=F$23,Itinerario!T62," ")," ")</f>
        <v xml:space="preserve"> </v>
      </c>
      <c r="G62" s="52" t="str">
        <f>_xlfn.IFNA(IF(VLOOKUP($D62,Organización_Modular!$F$10:$G$195,2,FALSE)=G$23,Itinerario!W62," ")," ")</f>
        <v xml:space="preserve"> </v>
      </c>
      <c r="H62" s="52" t="str">
        <f>_xlfn.IFNA(IF(VLOOKUP($D62,Organización_Modular!$F$10:$G$195,2,FALSE)=H$23,Itinerario!T62," ")," ")</f>
        <v xml:space="preserve"> </v>
      </c>
      <c r="I62" s="52" t="str">
        <f>_xlfn.IFNA(IF(VLOOKUP($D62,Organización_Modular!$F$10:$G$195,2,FALSE)=I$23,Itinerario!W62," ")," ")</f>
        <v xml:space="preserve"> </v>
      </c>
      <c r="J62" s="52">
        <f>_xlfn.IFNA(IF(VLOOKUP($D62,Organización_Modular!$F$10:$G$195,2,FALSE)=J$23,Itinerario!T62," ")," ")</f>
        <v>3</v>
      </c>
      <c r="K62" s="52">
        <f>_xlfn.IFNA(IF(VLOOKUP($D62,Organización_Modular!$F$10:$G$195,2,FALSE)=K$23,Itinerario!W62," ")," ")</f>
        <v>80</v>
      </c>
      <c r="L62" s="52" t="str">
        <f>_xlfn.IFNA(IF(VLOOKUP($D62,Organización_Modular!$F$10:$G$195,2,FALSE)=L$23,Itinerario!T62," ")," ")</f>
        <v xml:space="preserve"> </v>
      </c>
      <c r="M62" s="52" t="str">
        <f>_xlfn.IFNA(IF(VLOOKUP($D62,Organización_Modular!$F$10:$G$195,2,FALSE)=M$23,Itinerario!W62," ")," ")</f>
        <v xml:space="preserve"> </v>
      </c>
      <c r="N62" s="52" t="str">
        <f>_xlfn.IFNA(IF(VLOOKUP($D62,Organización_Modular!$F$10:$G$195,2,FALSE)=N$23,Itinerario!T62," ")," ")</f>
        <v xml:space="preserve"> </v>
      </c>
      <c r="O62" s="52" t="str">
        <f>_xlfn.IFNA(IF(VLOOKUP($D62,Organización_Modular!$F$10:$G$195,2,FALSE)=O$23,Itinerario!W62," ")," ")</f>
        <v xml:space="preserve"> </v>
      </c>
      <c r="P62" s="52" t="str">
        <f>_xlfn.IFNA(IF(VLOOKUP($D62,Organización_Modular!$F$10:$G$195,2,FALSE)=P$23,Itinerario!T62," ")," ")</f>
        <v xml:space="preserve"> </v>
      </c>
      <c r="Q62" s="52" t="str">
        <f>_xlfn.IFNA(IF(VLOOKUP($D62,Organización_Modular!$F$10:$G$195,2,FALSE)=Q$23,Itinerario!W62," ")," ")</f>
        <v xml:space="preserve"> </v>
      </c>
      <c r="R62" s="52">
        <f>Organización_Modular!H48</f>
        <v>1</v>
      </c>
      <c r="S62" s="52">
        <f>Organización_Modular!I48</f>
        <v>2</v>
      </c>
      <c r="T62" s="110">
        <f t="shared" si="7"/>
        <v>3</v>
      </c>
      <c r="U62" s="52">
        <f t="shared" si="3"/>
        <v>16</v>
      </c>
      <c r="V62" s="52">
        <f t="shared" si="4"/>
        <v>64</v>
      </c>
      <c r="W62" s="110">
        <f t="shared" si="5"/>
        <v>80</v>
      </c>
      <c r="X62" s="115">
        <f t="shared" si="6"/>
        <v>80</v>
      </c>
    </row>
    <row r="63" spans="1:24" ht="18" hidden="1" customHeight="1" x14ac:dyDescent="0.2">
      <c r="A63" s="478"/>
      <c r="B63" s="385"/>
      <c r="C63" s="481"/>
      <c r="D63" s="480">
        <f>Organización_Modular!F49</f>
        <v>0</v>
      </c>
      <c r="E63" s="480"/>
      <c r="F63" s="52" t="str">
        <f>_xlfn.IFNA(IF(VLOOKUP($D63,Organización_Modular!$F$10:$G$195,2,FALSE)=F$23,Itinerario!T63," ")," ")</f>
        <v xml:space="preserve"> </v>
      </c>
      <c r="G63" s="52" t="str">
        <f>_xlfn.IFNA(IF(VLOOKUP($D63,Organización_Modular!$F$10:$G$195,2,FALSE)=G$23,Itinerario!W63," ")," ")</f>
        <v xml:space="preserve"> </v>
      </c>
      <c r="H63" s="52" t="str">
        <f>_xlfn.IFNA(IF(VLOOKUP($D63,Organización_Modular!$F$10:$G$195,2,FALSE)=H$23,Itinerario!T63," ")," ")</f>
        <v xml:space="preserve"> </v>
      </c>
      <c r="I63" s="52" t="str">
        <f>_xlfn.IFNA(IF(VLOOKUP($D63,Organización_Modular!$F$10:$G$195,2,FALSE)=I$23,Itinerario!W63," ")," ")</f>
        <v xml:space="preserve"> </v>
      </c>
      <c r="J63" s="52" t="str">
        <f>_xlfn.IFNA(IF(VLOOKUP($D63,Organización_Modular!$F$10:$G$195,2,FALSE)=J$23,Itinerario!T63," ")," ")</f>
        <v xml:space="preserve"> </v>
      </c>
      <c r="K63" s="52" t="str">
        <f>_xlfn.IFNA(IF(VLOOKUP($D63,Organización_Modular!$F$10:$G$195,2,FALSE)=K$23,Itinerario!W63," ")," ")</f>
        <v xml:space="preserve"> </v>
      </c>
      <c r="L63" s="52" t="str">
        <f>_xlfn.IFNA(IF(VLOOKUP($D63,Organización_Modular!$F$10:$G$195,2,FALSE)=L$23,Itinerario!T63," ")," ")</f>
        <v xml:space="preserve"> </v>
      </c>
      <c r="M63" s="52" t="str">
        <f>_xlfn.IFNA(IF(VLOOKUP($D63,Organización_Modular!$F$10:$G$195,2,FALSE)=M$23,Itinerario!W63," ")," ")</f>
        <v xml:space="preserve"> </v>
      </c>
      <c r="N63" s="52" t="str">
        <f>_xlfn.IFNA(IF(VLOOKUP($D63,Organización_Modular!$F$10:$G$195,2,FALSE)=N$23,Itinerario!T63," ")," ")</f>
        <v xml:space="preserve"> </v>
      </c>
      <c r="O63" s="52" t="str">
        <f>_xlfn.IFNA(IF(VLOOKUP($D63,Organización_Modular!$F$10:$G$195,2,FALSE)=O$23,Itinerario!W63," ")," ")</f>
        <v xml:space="preserve"> </v>
      </c>
      <c r="P63" s="52" t="str">
        <f>_xlfn.IFNA(IF(VLOOKUP($D63,Organización_Modular!$F$10:$G$195,2,FALSE)=P$23,Itinerario!T63," ")," ")</f>
        <v xml:space="preserve"> </v>
      </c>
      <c r="Q63" s="52" t="str">
        <f>_xlfn.IFNA(IF(VLOOKUP($D63,Organización_Modular!$F$10:$G$195,2,FALSE)=Q$23,Itinerario!W63," ")," ")</f>
        <v xml:space="preserve"> </v>
      </c>
      <c r="R63" s="52">
        <f>Organización_Modular!H49</f>
        <v>0</v>
      </c>
      <c r="S63" s="52">
        <f>Organización_Modular!I49</f>
        <v>0</v>
      </c>
      <c r="T63" s="110">
        <f t="shared" si="7"/>
        <v>0</v>
      </c>
      <c r="U63" s="52">
        <f t="shared" si="3"/>
        <v>0</v>
      </c>
      <c r="V63" s="52">
        <f t="shared" si="4"/>
        <v>0</v>
      </c>
      <c r="W63" s="110">
        <f t="shared" si="5"/>
        <v>0</v>
      </c>
      <c r="X63" s="115">
        <f t="shared" si="6"/>
        <v>0</v>
      </c>
    </row>
    <row r="64" spans="1:24" ht="18" hidden="1" customHeight="1" x14ac:dyDescent="0.2">
      <c r="A64" s="478"/>
      <c r="B64" s="385"/>
      <c r="C64" s="481"/>
      <c r="D64" s="480">
        <f>Organización_Modular!F50</f>
        <v>0</v>
      </c>
      <c r="E64" s="480"/>
      <c r="F64" s="52" t="str">
        <f>_xlfn.IFNA(IF(VLOOKUP($D64,Organización_Modular!$F$10:$G$195,2,FALSE)=F$23,Itinerario!T64," ")," ")</f>
        <v xml:space="preserve"> </v>
      </c>
      <c r="G64" s="52" t="str">
        <f>_xlfn.IFNA(IF(VLOOKUP($D64,Organización_Modular!$F$10:$G$195,2,FALSE)=G$23,Itinerario!W64," ")," ")</f>
        <v xml:space="preserve"> </v>
      </c>
      <c r="H64" s="52" t="str">
        <f>_xlfn.IFNA(IF(VLOOKUP($D64,Organización_Modular!$F$10:$G$195,2,FALSE)=H$23,Itinerario!T64," ")," ")</f>
        <v xml:space="preserve"> </v>
      </c>
      <c r="I64" s="52" t="str">
        <f>_xlfn.IFNA(IF(VLOOKUP($D64,Organización_Modular!$F$10:$G$195,2,FALSE)=I$23,Itinerario!W64," ")," ")</f>
        <v xml:space="preserve"> </v>
      </c>
      <c r="J64" s="52" t="str">
        <f>_xlfn.IFNA(IF(VLOOKUP($D64,Organización_Modular!$F$10:$G$195,2,FALSE)=J$23,Itinerario!T64," ")," ")</f>
        <v xml:space="preserve"> </v>
      </c>
      <c r="K64" s="52" t="str">
        <f>_xlfn.IFNA(IF(VLOOKUP($D64,Organización_Modular!$F$10:$G$195,2,FALSE)=K$23,Itinerario!W64," ")," ")</f>
        <v xml:space="preserve"> </v>
      </c>
      <c r="L64" s="52" t="str">
        <f>_xlfn.IFNA(IF(VLOOKUP($D64,Organización_Modular!$F$10:$G$195,2,FALSE)=L$23,Itinerario!T64," ")," ")</f>
        <v xml:space="preserve"> </v>
      </c>
      <c r="M64" s="52" t="str">
        <f>_xlfn.IFNA(IF(VLOOKUP($D64,Organización_Modular!$F$10:$G$195,2,FALSE)=M$23,Itinerario!W64," ")," ")</f>
        <v xml:space="preserve"> </v>
      </c>
      <c r="N64" s="52" t="str">
        <f>_xlfn.IFNA(IF(VLOOKUP($D64,Organización_Modular!$F$10:$G$195,2,FALSE)=N$23,Itinerario!T64," ")," ")</f>
        <v xml:space="preserve"> </v>
      </c>
      <c r="O64" s="52" t="str">
        <f>_xlfn.IFNA(IF(VLOOKUP($D64,Organización_Modular!$F$10:$G$195,2,FALSE)=O$23,Itinerario!W64," ")," ")</f>
        <v xml:space="preserve"> </v>
      </c>
      <c r="P64" s="52" t="str">
        <f>_xlfn.IFNA(IF(VLOOKUP($D64,Organización_Modular!$F$10:$G$195,2,FALSE)=P$23,Itinerario!T64," ")," ")</f>
        <v xml:space="preserve"> </v>
      </c>
      <c r="Q64" s="52" t="str">
        <f>_xlfn.IFNA(IF(VLOOKUP($D64,Organización_Modular!$F$10:$G$195,2,FALSE)=Q$23,Itinerario!W64," ")," ")</f>
        <v xml:space="preserve"> </v>
      </c>
      <c r="R64" s="52">
        <f>Organización_Modular!H50</f>
        <v>0</v>
      </c>
      <c r="S64" s="52">
        <f>Organización_Modular!I50</f>
        <v>0</v>
      </c>
      <c r="T64" s="110">
        <f t="shared" si="7"/>
        <v>0</v>
      </c>
      <c r="U64" s="52">
        <f t="shared" si="3"/>
        <v>0</v>
      </c>
      <c r="V64" s="52">
        <f t="shared" si="4"/>
        <v>0</v>
      </c>
      <c r="W64" s="110">
        <f t="shared" si="5"/>
        <v>0</v>
      </c>
      <c r="X64" s="115">
        <f t="shared" si="6"/>
        <v>0</v>
      </c>
    </row>
    <row r="65" spans="1:24" ht="18" hidden="1" customHeight="1" x14ac:dyDescent="0.2">
      <c r="A65" s="478"/>
      <c r="B65" s="385"/>
      <c r="C65" s="481"/>
      <c r="D65" s="480">
        <f>Organización_Modular!F51</f>
        <v>0</v>
      </c>
      <c r="E65" s="480"/>
      <c r="F65" s="52" t="str">
        <f>_xlfn.IFNA(IF(VLOOKUP($D65,Organización_Modular!$F$10:$G$195,2,FALSE)=F$23,Itinerario!T65," ")," ")</f>
        <v xml:space="preserve"> </v>
      </c>
      <c r="G65" s="52" t="str">
        <f>_xlfn.IFNA(IF(VLOOKUP($D65,Organización_Modular!$F$10:$G$195,2,FALSE)=G$23,Itinerario!W65," ")," ")</f>
        <v xml:space="preserve"> </v>
      </c>
      <c r="H65" s="52" t="str">
        <f>_xlfn.IFNA(IF(VLOOKUP($D65,Organización_Modular!$F$10:$G$195,2,FALSE)=H$23,Itinerario!T65," ")," ")</f>
        <v xml:space="preserve"> </v>
      </c>
      <c r="I65" s="52" t="str">
        <f>_xlfn.IFNA(IF(VLOOKUP($D65,Organización_Modular!$F$10:$G$195,2,FALSE)=I$23,Itinerario!W65," ")," ")</f>
        <v xml:space="preserve"> </v>
      </c>
      <c r="J65" s="52" t="str">
        <f>_xlfn.IFNA(IF(VLOOKUP($D65,Organización_Modular!$F$10:$G$195,2,FALSE)=J$23,Itinerario!T65," ")," ")</f>
        <v xml:space="preserve"> </v>
      </c>
      <c r="K65" s="52" t="str">
        <f>_xlfn.IFNA(IF(VLOOKUP($D65,Organización_Modular!$F$10:$G$195,2,FALSE)=K$23,Itinerario!W65," ")," ")</f>
        <v xml:space="preserve"> </v>
      </c>
      <c r="L65" s="52" t="str">
        <f>_xlfn.IFNA(IF(VLOOKUP($D65,Organización_Modular!$F$10:$G$195,2,FALSE)=L$23,Itinerario!T65," ")," ")</f>
        <v xml:space="preserve"> </v>
      </c>
      <c r="M65" s="52" t="str">
        <f>_xlfn.IFNA(IF(VLOOKUP($D65,Organización_Modular!$F$10:$G$195,2,FALSE)=M$23,Itinerario!W65," ")," ")</f>
        <v xml:space="preserve"> </v>
      </c>
      <c r="N65" s="52" t="str">
        <f>_xlfn.IFNA(IF(VLOOKUP($D65,Organización_Modular!$F$10:$G$195,2,FALSE)=N$23,Itinerario!T65," ")," ")</f>
        <v xml:space="preserve"> </v>
      </c>
      <c r="O65" s="52" t="str">
        <f>_xlfn.IFNA(IF(VLOOKUP($D65,Organización_Modular!$F$10:$G$195,2,FALSE)=O$23,Itinerario!W65," ")," ")</f>
        <v xml:space="preserve"> </v>
      </c>
      <c r="P65" s="52" t="str">
        <f>_xlfn.IFNA(IF(VLOOKUP($D65,Organización_Modular!$F$10:$G$195,2,FALSE)=P$23,Itinerario!T65," ")," ")</f>
        <v xml:space="preserve"> </v>
      </c>
      <c r="Q65" s="52" t="str">
        <f>_xlfn.IFNA(IF(VLOOKUP($D65,Organización_Modular!$F$10:$G$195,2,FALSE)=Q$23,Itinerario!W65," ")," ")</f>
        <v xml:space="preserve"> </v>
      </c>
      <c r="R65" s="52">
        <f>Organización_Modular!H51</f>
        <v>0</v>
      </c>
      <c r="S65" s="52">
        <f>Organización_Modular!I51</f>
        <v>0</v>
      </c>
      <c r="T65" s="110">
        <f t="shared" si="7"/>
        <v>0</v>
      </c>
      <c r="U65" s="52">
        <f t="shared" si="3"/>
        <v>0</v>
      </c>
      <c r="V65" s="52">
        <f t="shared" si="4"/>
        <v>0</v>
      </c>
      <c r="W65" s="110">
        <f t="shared" si="5"/>
        <v>0</v>
      </c>
      <c r="X65" s="115">
        <f t="shared" si="6"/>
        <v>0</v>
      </c>
    </row>
    <row r="66" spans="1:24" ht="18" hidden="1" customHeight="1" x14ac:dyDescent="0.2">
      <c r="A66" s="478"/>
      <c r="B66" s="385"/>
      <c r="C66" s="481"/>
      <c r="D66" s="480">
        <f>Organización_Modular!F52</f>
        <v>0</v>
      </c>
      <c r="E66" s="480"/>
      <c r="F66" s="52" t="str">
        <f>_xlfn.IFNA(IF(VLOOKUP($D66,Organización_Modular!$F$10:$G$195,2,FALSE)=F$23,Itinerario!T66," ")," ")</f>
        <v xml:space="preserve"> </v>
      </c>
      <c r="G66" s="52" t="str">
        <f>_xlfn.IFNA(IF(VLOOKUP($D66,Organización_Modular!$F$10:$G$195,2,FALSE)=G$23,Itinerario!W66," ")," ")</f>
        <v xml:space="preserve"> </v>
      </c>
      <c r="H66" s="52" t="str">
        <f>_xlfn.IFNA(IF(VLOOKUP($D66,Organización_Modular!$F$10:$G$195,2,FALSE)=H$23,Itinerario!T66," ")," ")</f>
        <v xml:space="preserve"> </v>
      </c>
      <c r="I66" s="52" t="str">
        <f>_xlfn.IFNA(IF(VLOOKUP($D66,Organización_Modular!$F$10:$G$195,2,FALSE)=I$23,Itinerario!W66," ")," ")</f>
        <v xml:space="preserve"> </v>
      </c>
      <c r="J66" s="52" t="str">
        <f>_xlfn.IFNA(IF(VLOOKUP($D66,Organización_Modular!$F$10:$G$195,2,FALSE)=J$23,Itinerario!T66," ")," ")</f>
        <v xml:space="preserve"> </v>
      </c>
      <c r="K66" s="52" t="str">
        <f>_xlfn.IFNA(IF(VLOOKUP($D66,Organización_Modular!$F$10:$G$195,2,FALSE)=K$23,Itinerario!W66," ")," ")</f>
        <v xml:space="preserve"> </v>
      </c>
      <c r="L66" s="52" t="str">
        <f>_xlfn.IFNA(IF(VLOOKUP($D66,Organización_Modular!$F$10:$G$195,2,FALSE)=L$23,Itinerario!T66," ")," ")</f>
        <v xml:space="preserve"> </v>
      </c>
      <c r="M66" s="52" t="str">
        <f>_xlfn.IFNA(IF(VLOOKUP($D66,Organización_Modular!$F$10:$G$195,2,FALSE)=M$23,Itinerario!W66," ")," ")</f>
        <v xml:space="preserve"> </v>
      </c>
      <c r="N66" s="52" t="str">
        <f>_xlfn.IFNA(IF(VLOOKUP($D66,Organización_Modular!$F$10:$G$195,2,FALSE)=N$23,Itinerario!T66," ")," ")</f>
        <v xml:space="preserve"> </v>
      </c>
      <c r="O66" s="52" t="str">
        <f>_xlfn.IFNA(IF(VLOOKUP($D66,Organización_Modular!$F$10:$G$195,2,FALSE)=O$23,Itinerario!W66," ")," ")</f>
        <v xml:space="preserve"> </v>
      </c>
      <c r="P66" s="52" t="str">
        <f>_xlfn.IFNA(IF(VLOOKUP($D66,Organización_Modular!$F$10:$G$195,2,FALSE)=P$23,Itinerario!T66," ")," ")</f>
        <v xml:space="preserve"> </v>
      </c>
      <c r="Q66" s="52" t="str">
        <f>_xlfn.IFNA(IF(VLOOKUP($D66,Organización_Modular!$F$10:$G$195,2,FALSE)=Q$23,Itinerario!W66," ")," ")</f>
        <v xml:space="preserve"> </v>
      </c>
      <c r="R66" s="52">
        <f>Organización_Modular!H52</f>
        <v>0</v>
      </c>
      <c r="S66" s="52">
        <f>Organización_Modular!I52</f>
        <v>0</v>
      </c>
      <c r="T66" s="110">
        <f t="shared" si="7"/>
        <v>0</v>
      </c>
      <c r="U66" s="52">
        <f t="shared" si="3"/>
        <v>0</v>
      </c>
      <c r="V66" s="52">
        <f t="shared" si="4"/>
        <v>0</v>
      </c>
      <c r="W66" s="110">
        <f t="shared" si="5"/>
        <v>0</v>
      </c>
      <c r="X66" s="115">
        <f t="shared" si="6"/>
        <v>0</v>
      </c>
    </row>
    <row r="67" spans="1:24" ht="18" hidden="1" customHeight="1" x14ac:dyDescent="0.2">
      <c r="A67" s="478"/>
      <c r="B67" s="385"/>
      <c r="C67" s="481"/>
      <c r="D67" s="480">
        <f>Organización_Modular!F53</f>
        <v>0</v>
      </c>
      <c r="E67" s="480"/>
      <c r="F67" s="52" t="str">
        <f>_xlfn.IFNA(IF(VLOOKUP($D67,Organización_Modular!$F$10:$G$195,2,FALSE)=F$23,Itinerario!T67," ")," ")</f>
        <v xml:space="preserve"> </v>
      </c>
      <c r="G67" s="52" t="str">
        <f>_xlfn.IFNA(IF(VLOOKUP($D67,Organización_Modular!$F$10:$G$195,2,FALSE)=G$23,Itinerario!W67," ")," ")</f>
        <v xml:space="preserve"> </v>
      </c>
      <c r="H67" s="52" t="str">
        <f>_xlfn.IFNA(IF(VLOOKUP($D67,Organización_Modular!$F$10:$G$195,2,FALSE)=H$23,Itinerario!T67," ")," ")</f>
        <v xml:space="preserve"> </v>
      </c>
      <c r="I67" s="52" t="str">
        <f>_xlfn.IFNA(IF(VLOOKUP($D67,Organización_Modular!$F$10:$G$195,2,FALSE)=I$23,Itinerario!W67," ")," ")</f>
        <v xml:space="preserve"> </v>
      </c>
      <c r="J67" s="52" t="str">
        <f>_xlfn.IFNA(IF(VLOOKUP($D67,Organización_Modular!$F$10:$G$195,2,FALSE)=J$23,Itinerario!T67," ")," ")</f>
        <v xml:space="preserve"> </v>
      </c>
      <c r="K67" s="52" t="str">
        <f>_xlfn.IFNA(IF(VLOOKUP($D67,Organización_Modular!$F$10:$G$195,2,FALSE)=K$23,Itinerario!W67," ")," ")</f>
        <v xml:space="preserve"> </v>
      </c>
      <c r="L67" s="52" t="str">
        <f>_xlfn.IFNA(IF(VLOOKUP($D67,Organización_Modular!$F$10:$G$195,2,FALSE)=L$23,Itinerario!T67," ")," ")</f>
        <v xml:space="preserve"> </v>
      </c>
      <c r="M67" s="52" t="str">
        <f>_xlfn.IFNA(IF(VLOOKUP($D67,Organización_Modular!$F$10:$G$195,2,FALSE)=M$23,Itinerario!W67," ")," ")</f>
        <v xml:space="preserve"> </v>
      </c>
      <c r="N67" s="52" t="str">
        <f>_xlfn.IFNA(IF(VLOOKUP($D67,Organización_Modular!$F$10:$G$195,2,FALSE)=N$23,Itinerario!T67," ")," ")</f>
        <v xml:space="preserve"> </v>
      </c>
      <c r="O67" s="52" t="str">
        <f>_xlfn.IFNA(IF(VLOOKUP($D67,Organización_Modular!$F$10:$G$195,2,FALSE)=O$23,Itinerario!W67," ")," ")</f>
        <v xml:space="preserve"> </v>
      </c>
      <c r="P67" s="52" t="str">
        <f>_xlfn.IFNA(IF(VLOOKUP($D67,Organización_Modular!$F$10:$G$195,2,FALSE)=P$23,Itinerario!T67," ")," ")</f>
        <v xml:space="preserve"> </v>
      </c>
      <c r="Q67" s="52" t="str">
        <f>_xlfn.IFNA(IF(VLOOKUP($D67,Organización_Modular!$F$10:$G$195,2,FALSE)=Q$23,Itinerario!W67," ")," ")</f>
        <v xml:space="preserve"> </v>
      </c>
      <c r="R67" s="52">
        <f>Organización_Modular!H53</f>
        <v>0</v>
      </c>
      <c r="S67" s="52">
        <f>Organización_Modular!I53</f>
        <v>0</v>
      </c>
      <c r="T67" s="110">
        <f t="shared" si="7"/>
        <v>0</v>
      </c>
      <c r="U67" s="52">
        <f t="shared" si="3"/>
        <v>0</v>
      </c>
      <c r="V67" s="52">
        <f t="shared" si="4"/>
        <v>0</v>
      </c>
      <c r="W67" s="110">
        <f t="shared" si="5"/>
        <v>0</v>
      </c>
      <c r="X67" s="115">
        <f t="shared" si="6"/>
        <v>0</v>
      </c>
    </row>
    <row r="68" spans="1:24" ht="18" hidden="1" customHeight="1" x14ac:dyDescent="0.2">
      <c r="A68" s="478"/>
      <c r="B68" s="385"/>
      <c r="C68" s="481"/>
      <c r="D68" s="480">
        <f>Organización_Modular!F54</f>
        <v>0</v>
      </c>
      <c r="E68" s="480"/>
      <c r="F68" s="52" t="str">
        <f>_xlfn.IFNA(IF(VLOOKUP($D68,Organización_Modular!$F$10:$G$195,2,FALSE)=F$23,Itinerario!T68," ")," ")</f>
        <v xml:space="preserve"> </v>
      </c>
      <c r="G68" s="52" t="str">
        <f>_xlfn.IFNA(IF(VLOOKUP($D68,Organización_Modular!$F$10:$G$195,2,FALSE)=G$23,Itinerario!W68," ")," ")</f>
        <v xml:space="preserve"> </v>
      </c>
      <c r="H68" s="52" t="str">
        <f>_xlfn.IFNA(IF(VLOOKUP($D68,Organización_Modular!$F$10:$G$195,2,FALSE)=H$23,Itinerario!T68," ")," ")</f>
        <v xml:space="preserve"> </v>
      </c>
      <c r="I68" s="52" t="str">
        <f>_xlfn.IFNA(IF(VLOOKUP($D68,Organización_Modular!$F$10:$G$195,2,FALSE)=I$23,Itinerario!W68," ")," ")</f>
        <v xml:space="preserve"> </v>
      </c>
      <c r="J68" s="52" t="str">
        <f>_xlfn.IFNA(IF(VLOOKUP($D68,Organización_Modular!$F$10:$G$195,2,FALSE)=J$23,Itinerario!T68," ")," ")</f>
        <v xml:space="preserve"> </v>
      </c>
      <c r="K68" s="52" t="str">
        <f>_xlfn.IFNA(IF(VLOOKUP($D68,Organización_Modular!$F$10:$G$195,2,FALSE)=K$23,Itinerario!W68," ")," ")</f>
        <v xml:space="preserve"> </v>
      </c>
      <c r="L68" s="52" t="str">
        <f>_xlfn.IFNA(IF(VLOOKUP($D68,Organización_Modular!$F$10:$G$195,2,FALSE)=L$23,Itinerario!T68," ")," ")</f>
        <v xml:space="preserve"> </v>
      </c>
      <c r="M68" s="52" t="str">
        <f>_xlfn.IFNA(IF(VLOOKUP($D68,Organización_Modular!$F$10:$G$195,2,FALSE)=M$23,Itinerario!W68," ")," ")</f>
        <v xml:space="preserve"> </v>
      </c>
      <c r="N68" s="52" t="str">
        <f>_xlfn.IFNA(IF(VLOOKUP($D68,Organización_Modular!$F$10:$G$195,2,FALSE)=N$23,Itinerario!T68," ")," ")</f>
        <v xml:space="preserve"> </v>
      </c>
      <c r="O68" s="52" t="str">
        <f>_xlfn.IFNA(IF(VLOOKUP($D68,Organización_Modular!$F$10:$G$195,2,FALSE)=O$23,Itinerario!W68," ")," ")</f>
        <v xml:space="preserve"> </v>
      </c>
      <c r="P68" s="52" t="str">
        <f>_xlfn.IFNA(IF(VLOOKUP($D68,Organización_Modular!$F$10:$G$195,2,FALSE)=P$23,Itinerario!T68," ")," ")</f>
        <v xml:space="preserve"> </v>
      </c>
      <c r="Q68" s="52" t="str">
        <f>_xlfn.IFNA(IF(VLOOKUP($D68,Organización_Modular!$F$10:$G$195,2,FALSE)=Q$23,Itinerario!W68," ")," ")</f>
        <v xml:space="preserve"> </v>
      </c>
      <c r="R68" s="52">
        <f>Organización_Modular!H54</f>
        <v>0</v>
      </c>
      <c r="S68" s="52">
        <f>Organización_Modular!I54</f>
        <v>0</v>
      </c>
      <c r="T68" s="110">
        <f t="shared" si="7"/>
        <v>0</v>
      </c>
      <c r="U68" s="52">
        <f t="shared" si="3"/>
        <v>0</v>
      </c>
      <c r="V68" s="52">
        <f t="shared" si="4"/>
        <v>0</v>
      </c>
      <c r="W68" s="110">
        <f t="shared" si="5"/>
        <v>0</v>
      </c>
      <c r="X68" s="115">
        <f t="shared" si="6"/>
        <v>0</v>
      </c>
    </row>
    <row r="69" spans="1:24" ht="18" hidden="1" customHeight="1" x14ac:dyDescent="0.2">
      <c r="A69" s="478"/>
      <c r="B69" s="385"/>
      <c r="C69" s="481"/>
      <c r="D69" s="480">
        <f>Organización_Modular!F55</f>
        <v>0</v>
      </c>
      <c r="E69" s="480"/>
      <c r="F69" s="52" t="str">
        <f>_xlfn.IFNA(IF(VLOOKUP($D69,Organización_Modular!$F$10:$G$195,2,FALSE)=F$23,Itinerario!T69," ")," ")</f>
        <v xml:space="preserve"> </v>
      </c>
      <c r="G69" s="52" t="str">
        <f>_xlfn.IFNA(IF(VLOOKUP($D69,Organización_Modular!$F$10:$G$195,2,FALSE)=G$23,Itinerario!W69," ")," ")</f>
        <v xml:space="preserve"> </v>
      </c>
      <c r="H69" s="52" t="str">
        <f>_xlfn.IFNA(IF(VLOOKUP($D69,Organización_Modular!$F$10:$G$195,2,FALSE)=H$23,Itinerario!T69," ")," ")</f>
        <v xml:space="preserve"> </v>
      </c>
      <c r="I69" s="52" t="str">
        <f>_xlfn.IFNA(IF(VLOOKUP($D69,Organización_Modular!$F$10:$G$195,2,FALSE)=I$23,Itinerario!W69," ")," ")</f>
        <v xml:space="preserve"> </v>
      </c>
      <c r="J69" s="52" t="str">
        <f>_xlfn.IFNA(IF(VLOOKUP($D69,Organización_Modular!$F$10:$G$195,2,FALSE)=J$23,Itinerario!T69," ")," ")</f>
        <v xml:space="preserve"> </v>
      </c>
      <c r="K69" s="52" t="str">
        <f>_xlfn.IFNA(IF(VLOOKUP($D69,Organización_Modular!$F$10:$G$195,2,FALSE)=K$23,Itinerario!W69," ")," ")</f>
        <v xml:space="preserve"> </v>
      </c>
      <c r="L69" s="52" t="str">
        <f>_xlfn.IFNA(IF(VLOOKUP($D69,Organización_Modular!$F$10:$G$195,2,FALSE)=L$23,Itinerario!T69," ")," ")</f>
        <v xml:space="preserve"> </v>
      </c>
      <c r="M69" s="52" t="str">
        <f>_xlfn.IFNA(IF(VLOOKUP($D69,Organización_Modular!$F$10:$G$195,2,FALSE)=M$23,Itinerario!W69," ")," ")</f>
        <v xml:space="preserve"> </v>
      </c>
      <c r="N69" s="52" t="str">
        <f>_xlfn.IFNA(IF(VLOOKUP($D69,Organización_Modular!$F$10:$G$195,2,FALSE)=N$23,Itinerario!T69," ")," ")</f>
        <v xml:space="preserve"> </v>
      </c>
      <c r="O69" s="52" t="str">
        <f>_xlfn.IFNA(IF(VLOOKUP($D69,Organización_Modular!$F$10:$G$195,2,FALSE)=O$23,Itinerario!W69," ")," ")</f>
        <v xml:space="preserve"> </v>
      </c>
      <c r="P69" s="52" t="str">
        <f>_xlfn.IFNA(IF(VLOOKUP($D69,Organización_Modular!$F$10:$G$195,2,FALSE)=P$23,Itinerario!T69," ")," ")</f>
        <v xml:space="preserve"> </v>
      </c>
      <c r="Q69" s="52" t="str">
        <f>_xlfn.IFNA(IF(VLOOKUP($D69,Organización_Modular!$F$10:$G$195,2,FALSE)=Q$23,Itinerario!W69," ")," ")</f>
        <v xml:space="preserve"> </v>
      </c>
      <c r="R69" s="52">
        <f>Organización_Modular!H55</f>
        <v>0</v>
      </c>
      <c r="S69" s="52">
        <f>Organización_Modular!I55</f>
        <v>0</v>
      </c>
      <c r="T69" s="110">
        <f t="shared" si="7"/>
        <v>0</v>
      </c>
      <c r="U69" s="52">
        <f t="shared" si="3"/>
        <v>0</v>
      </c>
      <c r="V69" s="52">
        <f t="shared" si="4"/>
        <v>0</v>
      </c>
      <c r="W69" s="110">
        <f t="shared" si="5"/>
        <v>0</v>
      </c>
      <c r="X69" s="115">
        <f t="shared" si="6"/>
        <v>0</v>
      </c>
    </row>
    <row r="70" spans="1:24" ht="18" hidden="1" customHeight="1" x14ac:dyDescent="0.2">
      <c r="A70" s="478"/>
      <c r="B70" s="385"/>
      <c r="C70" s="481"/>
      <c r="D70" s="480">
        <f>Organización_Modular!F56</f>
        <v>0</v>
      </c>
      <c r="E70" s="480"/>
      <c r="F70" s="52" t="str">
        <f>_xlfn.IFNA(IF(VLOOKUP($D70,Organización_Modular!$F$10:$G$195,2,FALSE)=F$23,Itinerario!T70," ")," ")</f>
        <v xml:space="preserve"> </v>
      </c>
      <c r="G70" s="52" t="str">
        <f>_xlfn.IFNA(IF(VLOOKUP($D70,Organización_Modular!$F$10:$G$195,2,FALSE)=G$23,Itinerario!W70," ")," ")</f>
        <v xml:space="preserve"> </v>
      </c>
      <c r="H70" s="52" t="str">
        <f>_xlfn.IFNA(IF(VLOOKUP($D70,Organización_Modular!$F$10:$G$195,2,FALSE)=H$23,Itinerario!T70," ")," ")</f>
        <v xml:space="preserve"> </v>
      </c>
      <c r="I70" s="52" t="str">
        <f>_xlfn.IFNA(IF(VLOOKUP($D70,Organización_Modular!$F$10:$G$195,2,FALSE)=I$23,Itinerario!W70," ")," ")</f>
        <v xml:space="preserve"> </v>
      </c>
      <c r="J70" s="52" t="str">
        <f>_xlfn.IFNA(IF(VLOOKUP($D70,Organización_Modular!$F$10:$G$195,2,FALSE)=J$23,Itinerario!T70," ")," ")</f>
        <v xml:space="preserve"> </v>
      </c>
      <c r="K70" s="52" t="str">
        <f>_xlfn.IFNA(IF(VLOOKUP($D70,Organización_Modular!$F$10:$G$195,2,FALSE)=K$23,Itinerario!W70," ")," ")</f>
        <v xml:space="preserve"> </v>
      </c>
      <c r="L70" s="52" t="str">
        <f>_xlfn.IFNA(IF(VLOOKUP($D70,Organización_Modular!$F$10:$G$195,2,FALSE)=L$23,Itinerario!T70," ")," ")</f>
        <v xml:space="preserve"> </v>
      </c>
      <c r="M70" s="52" t="str">
        <f>_xlfn.IFNA(IF(VLOOKUP($D70,Organización_Modular!$F$10:$G$195,2,FALSE)=M$23,Itinerario!W70," ")," ")</f>
        <v xml:space="preserve"> </v>
      </c>
      <c r="N70" s="52" t="str">
        <f>_xlfn.IFNA(IF(VLOOKUP($D70,Organización_Modular!$F$10:$G$195,2,FALSE)=N$23,Itinerario!T70," ")," ")</f>
        <v xml:space="preserve"> </v>
      </c>
      <c r="O70" s="52" t="str">
        <f>_xlfn.IFNA(IF(VLOOKUP($D70,Organización_Modular!$F$10:$G$195,2,FALSE)=O$23,Itinerario!W70," ")," ")</f>
        <v xml:space="preserve"> </v>
      </c>
      <c r="P70" s="52" t="str">
        <f>_xlfn.IFNA(IF(VLOOKUP($D70,Organización_Modular!$F$10:$G$195,2,FALSE)=P$23,Itinerario!T70," ")," ")</f>
        <v xml:space="preserve"> </v>
      </c>
      <c r="Q70" s="52" t="str">
        <f>_xlfn.IFNA(IF(VLOOKUP($D70,Organización_Modular!$F$10:$G$195,2,FALSE)=Q$23,Itinerario!W70," ")," ")</f>
        <v xml:space="preserve"> </v>
      </c>
      <c r="R70" s="52">
        <f>Organización_Modular!H56</f>
        <v>0</v>
      </c>
      <c r="S70" s="52">
        <f>Organización_Modular!I56</f>
        <v>0</v>
      </c>
      <c r="T70" s="110">
        <f t="shared" si="7"/>
        <v>0</v>
      </c>
      <c r="U70" s="52">
        <f t="shared" si="3"/>
        <v>0</v>
      </c>
      <c r="V70" s="52">
        <f t="shared" si="4"/>
        <v>0</v>
      </c>
      <c r="W70" s="110">
        <f t="shared" si="5"/>
        <v>0</v>
      </c>
      <c r="X70" s="115">
        <f t="shared" si="6"/>
        <v>0</v>
      </c>
    </row>
    <row r="71" spans="1:24" ht="18" hidden="1" customHeight="1" x14ac:dyDescent="0.2">
      <c r="A71" s="478"/>
      <c r="B71" s="385"/>
      <c r="C71" s="481"/>
      <c r="D71" s="480">
        <f>Organización_Modular!F57</f>
        <v>0</v>
      </c>
      <c r="E71" s="480"/>
      <c r="F71" s="52" t="str">
        <f>_xlfn.IFNA(IF(VLOOKUP($D71,Organización_Modular!$F$10:$G$195,2,FALSE)=F$23,Itinerario!T71," ")," ")</f>
        <v xml:space="preserve"> </v>
      </c>
      <c r="G71" s="52" t="str">
        <f>_xlfn.IFNA(IF(VLOOKUP($D71,Organización_Modular!$F$10:$G$195,2,FALSE)=G$23,Itinerario!W71," ")," ")</f>
        <v xml:space="preserve"> </v>
      </c>
      <c r="H71" s="52" t="str">
        <f>_xlfn.IFNA(IF(VLOOKUP($D71,Organización_Modular!$F$10:$G$195,2,FALSE)=H$23,Itinerario!T71," ")," ")</f>
        <v xml:space="preserve"> </v>
      </c>
      <c r="I71" s="52" t="str">
        <f>_xlfn.IFNA(IF(VLOOKUP($D71,Organización_Modular!$F$10:$G$195,2,FALSE)=I$23,Itinerario!W71," ")," ")</f>
        <v xml:space="preserve"> </v>
      </c>
      <c r="J71" s="52" t="str">
        <f>_xlfn.IFNA(IF(VLOOKUP($D71,Organización_Modular!$F$10:$G$195,2,FALSE)=J$23,Itinerario!T71," ")," ")</f>
        <v xml:space="preserve"> </v>
      </c>
      <c r="K71" s="52" t="str">
        <f>_xlfn.IFNA(IF(VLOOKUP($D71,Organización_Modular!$F$10:$G$195,2,FALSE)=K$23,Itinerario!W71," ")," ")</f>
        <v xml:space="preserve"> </v>
      </c>
      <c r="L71" s="52" t="str">
        <f>_xlfn.IFNA(IF(VLOOKUP($D71,Organización_Modular!$F$10:$G$195,2,FALSE)=L$23,Itinerario!T71," ")," ")</f>
        <v xml:space="preserve"> </v>
      </c>
      <c r="M71" s="52" t="str">
        <f>_xlfn.IFNA(IF(VLOOKUP($D71,Organización_Modular!$F$10:$G$195,2,FALSE)=M$23,Itinerario!W71," ")," ")</f>
        <v xml:space="preserve"> </v>
      </c>
      <c r="N71" s="52" t="str">
        <f>_xlfn.IFNA(IF(VLOOKUP($D71,Organización_Modular!$F$10:$G$195,2,FALSE)=N$23,Itinerario!T71," ")," ")</f>
        <v xml:space="preserve"> </v>
      </c>
      <c r="O71" s="52" t="str">
        <f>_xlfn.IFNA(IF(VLOOKUP($D71,Organización_Modular!$F$10:$G$195,2,FALSE)=O$23,Itinerario!W71," ")," ")</f>
        <v xml:space="preserve"> </v>
      </c>
      <c r="P71" s="52" t="str">
        <f>_xlfn.IFNA(IF(VLOOKUP($D71,Organización_Modular!$F$10:$G$195,2,FALSE)=P$23,Itinerario!T71," ")," ")</f>
        <v xml:space="preserve"> </v>
      </c>
      <c r="Q71" s="52" t="str">
        <f>_xlfn.IFNA(IF(VLOOKUP($D71,Organización_Modular!$F$10:$G$195,2,FALSE)=Q$23,Itinerario!W71," ")," ")</f>
        <v xml:space="preserve"> </v>
      </c>
      <c r="R71" s="52">
        <f>Organización_Modular!H57</f>
        <v>0</v>
      </c>
      <c r="S71" s="52">
        <f>Organización_Modular!I57</f>
        <v>0</v>
      </c>
      <c r="T71" s="110">
        <f t="shared" si="7"/>
        <v>0</v>
      </c>
      <c r="U71" s="52">
        <f t="shared" si="3"/>
        <v>0</v>
      </c>
      <c r="V71" s="52">
        <f t="shared" si="4"/>
        <v>0</v>
      </c>
      <c r="W71" s="110">
        <f t="shared" si="5"/>
        <v>0</v>
      </c>
      <c r="X71" s="115">
        <f t="shared" si="6"/>
        <v>0</v>
      </c>
    </row>
    <row r="72" spans="1:24" ht="18" hidden="1" customHeight="1" x14ac:dyDescent="0.2">
      <c r="A72" s="478"/>
      <c r="B72" s="385"/>
      <c r="C72" s="481"/>
      <c r="D72" s="480">
        <f>Organización_Modular!F58</f>
        <v>0</v>
      </c>
      <c r="E72" s="480"/>
      <c r="F72" s="52" t="str">
        <f>_xlfn.IFNA(IF(VLOOKUP($D72,Organización_Modular!$F$10:$G$195,2,FALSE)=F$23,Itinerario!T72," ")," ")</f>
        <v xml:space="preserve"> </v>
      </c>
      <c r="G72" s="52" t="str">
        <f>_xlfn.IFNA(IF(VLOOKUP($D72,Organización_Modular!$F$10:$G$195,2,FALSE)=G$23,Itinerario!W72," ")," ")</f>
        <v xml:space="preserve"> </v>
      </c>
      <c r="H72" s="52" t="str">
        <f>_xlfn.IFNA(IF(VLOOKUP($D72,Organización_Modular!$F$10:$G$195,2,FALSE)=H$23,Itinerario!T72," ")," ")</f>
        <v xml:space="preserve"> </v>
      </c>
      <c r="I72" s="52" t="str">
        <f>_xlfn.IFNA(IF(VLOOKUP($D72,Organización_Modular!$F$10:$G$195,2,FALSE)=I$23,Itinerario!W72," ")," ")</f>
        <v xml:space="preserve"> </v>
      </c>
      <c r="J72" s="52" t="str">
        <f>_xlfn.IFNA(IF(VLOOKUP($D72,Organización_Modular!$F$10:$G$195,2,FALSE)=J$23,Itinerario!T72," ")," ")</f>
        <v xml:space="preserve"> </v>
      </c>
      <c r="K72" s="52" t="str">
        <f>_xlfn.IFNA(IF(VLOOKUP($D72,Organización_Modular!$F$10:$G$195,2,FALSE)=K$23,Itinerario!W72," ")," ")</f>
        <v xml:space="preserve"> </v>
      </c>
      <c r="L72" s="52" t="str">
        <f>_xlfn.IFNA(IF(VLOOKUP($D72,Organización_Modular!$F$10:$G$195,2,FALSE)=L$23,Itinerario!T72," ")," ")</f>
        <v xml:space="preserve"> </v>
      </c>
      <c r="M72" s="52" t="str">
        <f>_xlfn.IFNA(IF(VLOOKUP($D72,Organización_Modular!$F$10:$G$195,2,FALSE)=M$23,Itinerario!W72," ")," ")</f>
        <v xml:space="preserve"> </v>
      </c>
      <c r="N72" s="52" t="str">
        <f>_xlfn.IFNA(IF(VLOOKUP($D72,Organización_Modular!$F$10:$G$195,2,FALSE)=N$23,Itinerario!T72," ")," ")</f>
        <v xml:space="preserve"> </v>
      </c>
      <c r="O72" s="52" t="str">
        <f>_xlfn.IFNA(IF(VLOOKUP($D72,Organización_Modular!$F$10:$G$195,2,FALSE)=O$23,Itinerario!W72," ")," ")</f>
        <v xml:space="preserve"> </v>
      </c>
      <c r="P72" s="52" t="str">
        <f>_xlfn.IFNA(IF(VLOOKUP($D72,Organización_Modular!$F$10:$G$195,2,FALSE)=P$23,Itinerario!T72," ")," ")</f>
        <v xml:space="preserve"> </v>
      </c>
      <c r="Q72" s="52" t="str">
        <f>_xlfn.IFNA(IF(VLOOKUP($D72,Organización_Modular!$F$10:$G$195,2,FALSE)=Q$23,Itinerario!W72," ")," ")</f>
        <v xml:space="preserve"> </v>
      </c>
      <c r="R72" s="52">
        <f>Organización_Modular!H58</f>
        <v>0</v>
      </c>
      <c r="S72" s="52">
        <f>Organización_Modular!I58</f>
        <v>0</v>
      </c>
      <c r="T72" s="110">
        <f t="shared" si="7"/>
        <v>0</v>
      </c>
      <c r="U72" s="52">
        <f t="shared" si="3"/>
        <v>0</v>
      </c>
      <c r="V72" s="52">
        <f t="shared" si="4"/>
        <v>0</v>
      </c>
      <c r="W72" s="110">
        <f t="shared" si="5"/>
        <v>0</v>
      </c>
      <c r="X72" s="115">
        <f t="shared" si="6"/>
        <v>0</v>
      </c>
    </row>
    <row r="73" spans="1:24" ht="18" hidden="1" customHeight="1" x14ac:dyDescent="0.2">
      <c r="A73" s="478"/>
      <c r="B73" s="385"/>
      <c r="C73" s="481"/>
      <c r="D73" s="480">
        <f>Organización_Modular!F59</f>
        <v>0</v>
      </c>
      <c r="E73" s="480"/>
      <c r="F73" s="52" t="str">
        <f>_xlfn.IFNA(IF(VLOOKUP($D73,Organización_Modular!$F$10:$G$195,2,FALSE)=F$23,Itinerario!T73," ")," ")</f>
        <v xml:space="preserve"> </v>
      </c>
      <c r="G73" s="52" t="str">
        <f>_xlfn.IFNA(IF(VLOOKUP($D73,Organización_Modular!$F$10:$G$195,2,FALSE)=G$23,Itinerario!W73," ")," ")</f>
        <v xml:space="preserve"> </v>
      </c>
      <c r="H73" s="52" t="str">
        <f>_xlfn.IFNA(IF(VLOOKUP($D73,Organización_Modular!$F$10:$G$195,2,FALSE)=H$23,Itinerario!T73," ")," ")</f>
        <v xml:space="preserve"> </v>
      </c>
      <c r="I73" s="52" t="str">
        <f>_xlfn.IFNA(IF(VLOOKUP($D73,Organización_Modular!$F$10:$G$195,2,FALSE)=I$23,Itinerario!W73," ")," ")</f>
        <v xml:space="preserve"> </v>
      </c>
      <c r="J73" s="52" t="str">
        <f>_xlfn.IFNA(IF(VLOOKUP($D73,Organización_Modular!$F$10:$G$195,2,FALSE)=J$23,Itinerario!T73," ")," ")</f>
        <v xml:space="preserve"> </v>
      </c>
      <c r="K73" s="52" t="str">
        <f>_xlfn.IFNA(IF(VLOOKUP($D73,Organización_Modular!$F$10:$G$195,2,FALSE)=K$23,Itinerario!W73," ")," ")</f>
        <v xml:space="preserve"> </v>
      </c>
      <c r="L73" s="52" t="str">
        <f>_xlfn.IFNA(IF(VLOOKUP($D73,Organización_Modular!$F$10:$G$195,2,FALSE)=L$23,Itinerario!T73," ")," ")</f>
        <v xml:space="preserve"> </v>
      </c>
      <c r="M73" s="52" t="str">
        <f>_xlfn.IFNA(IF(VLOOKUP($D73,Organización_Modular!$F$10:$G$195,2,FALSE)=M$23,Itinerario!W73," ")," ")</f>
        <v xml:space="preserve"> </v>
      </c>
      <c r="N73" s="52" t="str">
        <f>_xlfn.IFNA(IF(VLOOKUP($D73,Organización_Modular!$F$10:$G$195,2,FALSE)=N$23,Itinerario!T73," ")," ")</f>
        <v xml:space="preserve"> </v>
      </c>
      <c r="O73" s="52" t="str">
        <f>_xlfn.IFNA(IF(VLOOKUP($D73,Organización_Modular!$F$10:$G$195,2,FALSE)=O$23,Itinerario!W73," ")," ")</f>
        <v xml:space="preserve"> </v>
      </c>
      <c r="P73" s="52" t="str">
        <f>_xlfn.IFNA(IF(VLOOKUP($D73,Organización_Modular!$F$10:$G$195,2,FALSE)=P$23,Itinerario!T73," ")," ")</f>
        <v xml:space="preserve"> </v>
      </c>
      <c r="Q73" s="52" t="str">
        <f>_xlfn.IFNA(IF(VLOOKUP($D73,Organización_Modular!$F$10:$G$195,2,FALSE)=Q$23,Itinerario!W73," ")," ")</f>
        <v xml:space="preserve"> </v>
      </c>
      <c r="R73" s="52">
        <f>Organización_Modular!H59</f>
        <v>0</v>
      </c>
      <c r="S73" s="52">
        <f>Organización_Modular!I59</f>
        <v>0</v>
      </c>
      <c r="T73" s="110">
        <f t="shared" si="7"/>
        <v>0</v>
      </c>
      <c r="U73" s="52">
        <f t="shared" si="3"/>
        <v>0</v>
      </c>
      <c r="V73" s="52">
        <f t="shared" si="4"/>
        <v>0</v>
      </c>
      <c r="W73" s="110">
        <f t="shared" si="5"/>
        <v>0</v>
      </c>
      <c r="X73" s="115">
        <f t="shared" si="6"/>
        <v>0</v>
      </c>
    </row>
    <row r="74" spans="1:24" ht="18" hidden="1" customHeight="1" x14ac:dyDescent="0.2">
      <c r="A74" s="478"/>
      <c r="B74" s="385"/>
      <c r="C74" s="481"/>
      <c r="D74" s="480">
        <f>Organización_Modular!F60</f>
        <v>0</v>
      </c>
      <c r="E74" s="480"/>
      <c r="F74" s="52" t="str">
        <f>_xlfn.IFNA(IF(VLOOKUP($D74,Organización_Modular!$F$10:$G$195,2,FALSE)=F$23,Itinerario!T74," ")," ")</f>
        <v xml:space="preserve"> </v>
      </c>
      <c r="G74" s="52" t="str">
        <f>_xlfn.IFNA(IF(VLOOKUP($D74,Organización_Modular!$F$10:$G$195,2,FALSE)=G$23,Itinerario!W74," ")," ")</f>
        <v xml:space="preserve"> </v>
      </c>
      <c r="H74" s="52" t="str">
        <f>_xlfn.IFNA(IF(VLOOKUP($D74,Organización_Modular!$F$10:$G$195,2,FALSE)=H$23,Itinerario!T74," ")," ")</f>
        <v xml:space="preserve"> </v>
      </c>
      <c r="I74" s="52" t="str">
        <f>_xlfn.IFNA(IF(VLOOKUP($D74,Organización_Modular!$F$10:$G$195,2,FALSE)=I$23,Itinerario!W74," ")," ")</f>
        <v xml:space="preserve"> </v>
      </c>
      <c r="J74" s="52" t="str">
        <f>_xlfn.IFNA(IF(VLOOKUP($D74,Organización_Modular!$F$10:$G$195,2,FALSE)=J$23,Itinerario!T74," ")," ")</f>
        <v xml:space="preserve"> </v>
      </c>
      <c r="K74" s="52" t="str">
        <f>_xlfn.IFNA(IF(VLOOKUP($D74,Organización_Modular!$F$10:$G$195,2,FALSE)=K$23,Itinerario!W74," ")," ")</f>
        <v xml:space="preserve"> </v>
      </c>
      <c r="L74" s="52" t="str">
        <f>_xlfn.IFNA(IF(VLOOKUP($D74,Organización_Modular!$F$10:$G$195,2,FALSE)=L$23,Itinerario!T74," ")," ")</f>
        <v xml:space="preserve"> </v>
      </c>
      <c r="M74" s="52" t="str">
        <f>_xlfn.IFNA(IF(VLOOKUP($D74,Organización_Modular!$F$10:$G$195,2,FALSE)=M$23,Itinerario!W74," ")," ")</f>
        <v xml:space="preserve"> </v>
      </c>
      <c r="N74" s="52" t="str">
        <f>_xlfn.IFNA(IF(VLOOKUP($D74,Organización_Modular!$F$10:$G$195,2,FALSE)=N$23,Itinerario!T74," ")," ")</f>
        <v xml:space="preserve"> </v>
      </c>
      <c r="O74" s="52" t="str">
        <f>_xlfn.IFNA(IF(VLOOKUP($D74,Organización_Modular!$F$10:$G$195,2,FALSE)=O$23,Itinerario!W74," ")," ")</f>
        <v xml:space="preserve"> </v>
      </c>
      <c r="P74" s="52" t="str">
        <f>_xlfn.IFNA(IF(VLOOKUP($D74,Organización_Modular!$F$10:$G$195,2,FALSE)=P$23,Itinerario!T74," ")," ")</f>
        <v xml:space="preserve"> </v>
      </c>
      <c r="Q74" s="52" t="str">
        <f>_xlfn.IFNA(IF(VLOOKUP($D74,Organización_Modular!$F$10:$G$195,2,FALSE)=Q$23,Itinerario!W74," ")," ")</f>
        <v xml:space="preserve"> </v>
      </c>
      <c r="R74" s="52">
        <f>Organización_Modular!H60</f>
        <v>0</v>
      </c>
      <c r="S74" s="52">
        <f>Organización_Modular!I60</f>
        <v>0</v>
      </c>
      <c r="T74" s="110">
        <f t="shared" si="7"/>
        <v>0</v>
      </c>
      <c r="U74" s="52">
        <f t="shared" si="3"/>
        <v>0</v>
      </c>
      <c r="V74" s="52">
        <f t="shared" si="4"/>
        <v>0</v>
      </c>
      <c r="W74" s="110">
        <f t="shared" si="5"/>
        <v>0</v>
      </c>
      <c r="X74" s="115">
        <f t="shared" si="6"/>
        <v>0</v>
      </c>
    </row>
    <row r="75" spans="1:24" ht="18" customHeight="1" x14ac:dyDescent="0.2">
      <c r="A75" s="478"/>
      <c r="B75" s="386" t="str">
        <f>B44</f>
        <v>Competencias para la empleabilidad</v>
      </c>
      <c r="C75" s="481" t="str">
        <f>Organización_Modular!C61</f>
        <v>CE2. Inglés.- Comunicar de manera clara conceptos, ideas, sentimientos, hechos y opiniones en forma oral y escrita para  interactuar presencial y virtualmente  en Inglés, en contextos sociales y laborales.
CE5 .Solución de Problemas.- Identificar situaciones complejas para evaluar posibles soluciones, aplicando un conjunto de herramientas flexibles que conlleven a la atención de una necesidad.</v>
      </c>
      <c r="D75" s="480" t="str">
        <f>Organización_Modular!F61</f>
        <v>Inglés para la comunicación oral</v>
      </c>
      <c r="E75" s="480"/>
      <c r="F75" s="52" t="str">
        <f>_xlfn.IFNA(IF(VLOOKUP($D75,Organización_Modular!$F$10:$G$195,2,FALSE)=F$23,Itinerario!T75," ")," ")</f>
        <v xml:space="preserve"> </v>
      </c>
      <c r="G75" s="52" t="str">
        <f>_xlfn.IFNA(IF(VLOOKUP($D75,Organización_Modular!$F$10:$G$195,2,FALSE)=G$23,Itinerario!W75," ")," ")</f>
        <v xml:space="preserve"> </v>
      </c>
      <c r="H75" s="52" t="str">
        <f>_xlfn.IFNA(IF(VLOOKUP($D75,Organización_Modular!$F$10:$G$195,2,FALSE)=H$23,Itinerario!T75," ")," ")</f>
        <v xml:space="preserve"> </v>
      </c>
      <c r="I75" s="52" t="str">
        <f>_xlfn.IFNA(IF(VLOOKUP($D75,Organización_Modular!$F$10:$G$195,2,FALSE)=I$23,Itinerario!W75," ")," ")</f>
        <v xml:space="preserve"> </v>
      </c>
      <c r="J75" s="52">
        <f>_xlfn.IFNA(IF(VLOOKUP($D75,Organización_Modular!$F$10:$G$195,2,FALSE)=J$23,Itinerario!T75," ")," ")</f>
        <v>3</v>
      </c>
      <c r="K75" s="52">
        <f>_xlfn.IFNA(IF(VLOOKUP($D75,Organización_Modular!$F$10:$G$195,2,FALSE)=K$23,Itinerario!W75," ")," ")</f>
        <v>80</v>
      </c>
      <c r="L75" s="52" t="str">
        <f>_xlfn.IFNA(IF(VLOOKUP($D75,Organización_Modular!$F$10:$G$195,2,FALSE)=L$23,Itinerario!T75," ")," ")</f>
        <v xml:space="preserve"> </v>
      </c>
      <c r="M75" s="52" t="str">
        <f>_xlfn.IFNA(IF(VLOOKUP($D75,Organización_Modular!$F$10:$G$195,2,FALSE)=M$23,Itinerario!W75," ")," ")</f>
        <v xml:space="preserve"> </v>
      </c>
      <c r="N75" s="52" t="str">
        <f>_xlfn.IFNA(IF(VLOOKUP($D75,Organización_Modular!$F$10:$G$195,2,FALSE)=N$23,Itinerario!T75," ")," ")</f>
        <v xml:space="preserve"> </v>
      </c>
      <c r="O75" s="52" t="str">
        <f>_xlfn.IFNA(IF(VLOOKUP($D75,Organización_Modular!$F$10:$G$195,2,FALSE)=O$23,Itinerario!W75," ")," ")</f>
        <v xml:space="preserve"> </v>
      </c>
      <c r="P75" s="52" t="str">
        <f>_xlfn.IFNA(IF(VLOOKUP($D75,Organización_Modular!$F$10:$G$195,2,FALSE)=P$23,Itinerario!T75," ")," ")</f>
        <v xml:space="preserve"> </v>
      </c>
      <c r="Q75" s="52" t="str">
        <f>_xlfn.IFNA(IF(VLOOKUP($D75,Organización_Modular!$F$10:$G$195,2,FALSE)=Q$23,Itinerario!W75," ")," ")</f>
        <v xml:space="preserve"> </v>
      </c>
      <c r="R75" s="52">
        <f>Organización_Modular!H61</f>
        <v>1</v>
      </c>
      <c r="S75" s="52">
        <f>Organización_Modular!I61</f>
        <v>2</v>
      </c>
      <c r="T75" s="110">
        <f t="shared" si="7"/>
        <v>3</v>
      </c>
      <c r="U75" s="52">
        <f t="shared" si="3"/>
        <v>16</v>
      </c>
      <c r="V75" s="52">
        <f t="shared" si="4"/>
        <v>64</v>
      </c>
      <c r="W75" s="110">
        <f t="shared" si="5"/>
        <v>80</v>
      </c>
      <c r="X75" s="115">
        <f t="shared" si="6"/>
        <v>80</v>
      </c>
    </row>
    <row r="76" spans="1:24" ht="18" customHeight="1" x14ac:dyDescent="0.2">
      <c r="A76" s="478"/>
      <c r="B76" s="386"/>
      <c r="C76" s="481"/>
      <c r="D76" s="480" t="str">
        <f>Organización_Modular!F62</f>
        <v>Comprensión y redacción en inglés</v>
      </c>
      <c r="E76" s="480"/>
      <c r="F76" s="52" t="str">
        <f>_xlfn.IFNA(IF(VLOOKUP($D76,Organización_Modular!$F$10:$G$195,2,FALSE)=F$23,Itinerario!T76," ")," ")</f>
        <v xml:space="preserve"> </v>
      </c>
      <c r="G76" s="52" t="str">
        <f>_xlfn.IFNA(IF(VLOOKUP($D76,Organización_Modular!$F$10:$G$195,2,FALSE)=G$23,Itinerario!W76," ")," ")</f>
        <v xml:space="preserve"> </v>
      </c>
      <c r="H76" s="52" t="str">
        <f>_xlfn.IFNA(IF(VLOOKUP($D76,Organización_Modular!$F$10:$G$195,2,FALSE)=H$23,Itinerario!T76," ")," ")</f>
        <v xml:space="preserve"> </v>
      </c>
      <c r="I76" s="52" t="str">
        <f>_xlfn.IFNA(IF(VLOOKUP($D76,Organización_Modular!$F$10:$G$195,2,FALSE)=I$23,Itinerario!W76," ")," ")</f>
        <v xml:space="preserve"> </v>
      </c>
      <c r="J76" s="52" t="str">
        <f>_xlfn.IFNA(IF(VLOOKUP($D76,Organización_Modular!$F$10:$G$195,2,FALSE)=J$23,Itinerario!T76," ")," ")</f>
        <v xml:space="preserve"> </v>
      </c>
      <c r="K76" s="52" t="str">
        <f>_xlfn.IFNA(IF(VLOOKUP($D76,Organización_Modular!$F$10:$G$195,2,FALSE)=K$23,Itinerario!W76," ")," ")</f>
        <v xml:space="preserve"> </v>
      </c>
      <c r="L76" s="52">
        <f>_xlfn.IFNA(IF(VLOOKUP($D76,Organización_Modular!$F$10:$G$195,2,FALSE)=L$23,Itinerario!T76," ")," ")</f>
        <v>3</v>
      </c>
      <c r="M76" s="52">
        <f>_xlfn.IFNA(IF(VLOOKUP($D76,Organización_Modular!$F$10:$G$195,2,FALSE)=M$23,Itinerario!W76," ")," ")</f>
        <v>80</v>
      </c>
      <c r="N76" s="52" t="str">
        <f>_xlfn.IFNA(IF(VLOOKUP($D76,Organización_Modular!$F$10:$G$195,2,FALSE)=N$23,Itinerario!T76," ")," ")</f>
        <v xml:space="preserve"> </v>
      </c>
      <c r="O76" s="52" t="str">
        <f>_xlfn.IFNA(IF(VLOOKUP($D76,Organización_Modular!$F$10:$G$195,2,FALSE)=O$23,Itinerario!W76," ")," ")</f>
        <v xml:space="preserve"> </v>
      </c>
      <c r="P76" s="52" t="str">
        <f>_xlfn.IFNA(IF(VLOOKUP($D76,Organización_Modular!$F$10:$G$195,2,FALSE)=P$23,Itinerario!T76," ")," ")</f>
        <v xml:space="preserve"> </v>
      </c>
      <c r="Q76" s="52" t="str">
        <f>_xlfn.IFNA(IF(VLOOKUP($D76,Organización_Modular!$F$10:$G$195,2,FALSE)=Q$23,Itinerario!W76," ")," ")</f>
        <v xml:space="preserve"> </v>
      </c>
      <c r="R76" s="52">
        <f>Organización_Modular!H62</f>
        <v>1</v>
      </c>
      <c r="S76" s="52">
        <f>Organización_Modular!I62</f>
        <v>2</v>
      </c>
      <c r="T76" s="110">
        <f t="shared" si="7"/>
        <v>3</v>
      </c>
      <c r="U76" s="52">
        <f t="shared" si="3"/>
        <v>16</v>
      </c>
      <c r="V76" s="52">
        <f t="shared" si="4"/>
        <v>64</v>
      </c>
      <c r="W76" s="110">
        <f t="shared" si="5"/>
        <v>80</v>
      </c>
      <c r="X76" s="115">
        <f t="shared" si="6"/>
        <v>80</v>
      </c>
    </row>
    <row r="77" spans="1:24" ht="18" customHeight="1" x14ac:dyDescent="0.2">
      <c r="A77" s="478"/>
      <c r="B77" s="386"/>
      <c r="C77" s="481"/>
      <c r="D77" s="480" t="str">
        <f>Organización_Modular!F63</f>
        <v>Solución de Problemas</v>
      </c>
      <c r="E77" s="480"/>
      <c r="F77" s="52" t="str">
        <f>_xlfn.IFNA(IF(VLOOKUP($D77,Organización_Modular!$F$10:$G$195,2,FALSE)=F$23,Itinerario!T77," ")," ")</f>
        <v xml:space="preserve"> </v>
      </c>
      <c r="G77" s="52" t="str">
        <f>_xlfn.IFNA(IF(VLOOKUP($D77,Organización_Modular!$F$10:$G$195,2,FALSE)=G$23,Itinerario!W77," ")," ")</f>
        <v xml:space="preserve"> </v>
      </c>
      <c r="H77" s="52" t="str">
        <f>_xlfn.IFNA(IF(VLOOKUP($D77,Organización_Modular!$F$10:$G$195,2,FALSE)=H$23,Itinerario!T77," ")," ")</f>
        <v xml:space="preserve"> </v>
      </c>
      <c r="I77" s="52" t="str">
        <f>_xlfn.IFNA(IF(VLOOKUP($D77,Organización_Modular!$F$10:$G$195,2,FALSE)=I$23,Itinerario!W77," ")," ")</f>
        <v xml:space="preserve"> </v>
      </c>
      <c r="J77" s="52" t="str">
        <f>_xlfn.IFNA(IF(VLOOKUP($D77,Organización_Modular!$F$10:$G$195,2,FALSE)=J$23,Itinerario!T77," ")," ")</f>
        <v xml:space="preserve"> </v>
      </c>
      <c r="K77" s="52" t="str">
        <f>_xlfn.IFNA(IF(VLOOKUP($D77,Organización_Modular!$F$10:$G$195,2,FALSE)=K$23,Itinerario!W77," ")," ")</f>
        <v xml:space="preserve"> </v>
      </c>
      <c r="L77" s="52">
        <f>_xlfn.IFNA(IF(VLOOKUP($D77,Organización_Modular!$F$10:$G$195,2,FALSE)=L$23,Itinerario!T77," ")," ")</f>
        <v>2</v>
      </c>
      <c r="M77" s="52">
        <f>_xlfn.IFNA(IF(VLOOKUP($D77,Organización_Modular!$F$10:$G$195,2,FALSE)=M$23,Itinerario!W77," ")," ")</f>
        <v>48</v>
      </c>
      <c r="N77" s="52" t="str">
        <f>_xlfn.IFNA(IF(VLOOKUP($D77,Organización_Modular!$F$10:$G$195,2,FALSE)=N$23,Itinerario!T77," ")," ")</f>
        <v xml:space="preserve"> </v>
      </c>
      <c r="O77" s="52" t="str">
        <f>_xlfn.IFNA(IF(VLOOKUP($D77,Organización_Modular!$F$10:$G$195,2,FALSE)=O$23,Itinerario!W77," ")," ")</f>
        <v xml:space="preserve"> </v>
      </c>
      <c r="P77" s="52" t="str">
        <f>_xlfn.IFNA(IF(VLOOKUP($D77,Organización_Modular!$F$10:$G$195,2,FALSE)=P$23,Itinerario!T77," ")," ")</f>
        <v xml:space="preserve"> </v>
      </c>
      <c r="Q77" s="52" t="str">
        <f>_xlfn.IFNA(IF(VLOOKUP($D77,Organización_Modular!$F$10:$G$195,2,FALSE)=Q$23,Itinerario!W77," ")," ")</f>
        <v xml:space="preserve"> </v>
      </c>
      <c r="R77" s="52">
        <f>Organización_Modular!H63</f>
        <v>1</v>
      </c>
      <c r="S77" s="52">
        <f>Organización_Modular!I63</f>
        <v>1</v>
      </c>
      <c r="T77" s="110">
        <f t="shared" si="7"/>
        <v>2</v>
      </c>
      <c r="U77" s="52">
        <f t="shared" si="3"/>
        <v>16</v>
      </c>
      <c r="V77" s="52">
        <f t="shared" si="4"/>
        <v>32</v>
      </c>
      <c r="W77" s="110">
        <f t="shared" si="5"/>
        <v>48</v>
      </c>
      <c r="X77" s="115">
        <f t="shared" si="6"/>
        <v>48</v>
      </c>
    </row>
    <row r="78" spans="1:24" ht="18" hidden="1" customHeight="1" x14ac:dyDescent="0.2">
      <c r="A78" s="478"/>
      <c r="B78" s="386"/>
      <c r="C78" s="481"/>
      <c r="D78" s="480">
        <f>Organización_Modular!F64</f>
        <v>0</v>
      </c>
      <c r="E78" s="480"/>
      <c r="F78" s="52" t="str">
        <f>_xlfn.IFNA(IF(VLOOKUP($D78,Organización_Modular!$F$10:$G$195,2,FALSE)=F$23,Itinerario!T78," ")," ")</f>
        <v xml:space="preserve"> </v>
      </c>
      <c r="G78" s="52" t="str">
        <f>_xlfn.IFNA(IF(VLOOKUP($D78,Organización_Modular!$F$10:$G$195,2,FALSE)=G$23,Itinerario!W78," ")," ")</f>
        <v xml:space="preserve"> </v>
      </c>
      <c r="H78" s="52" t="str">
        <f>_xlfn.IFNA(IF(VLOOKUP($D78,Organización_Modular!$F$10:$G$195,2,FALSE)=H$23,Itinerario!T78," ")," ")</f>
        <v xml:space="preserve"> </v>
      </c>
      <c r="I78" s="52" t="str">
        <f>_xlfn.IFNA(IF(VLOOKUP($D78,Organización_Modular!$F$10:$G$195,2,FALSE)=I$23,Itinerario!W78," ")," ")</f>
        <v xml:space="preserve"> </v>
      </c>
      <c r="J78" s="52" t="str">
        <f>_xlfn.IFNA(IF(VLOOKUP($D78,Organización_Modular!$F$10:$G$195,2,FALSE)=J$23,Itinerario!T78," ")," ")</f>
        <v xml:space="preserve"> </v>
      </c>
      <c r="K78" s="52" t="str">
        <f>_xlfn.IFNA(IF(VLOOKUP($D78,Organización_Modular!$F$10:$G$195,2,FALSE)=K$23,Itinerario!W78," ")," ")</f>
        <v xml:space="preserve"> </v>
      </c>
      <c r="L78" s="52" t="str">
        <f>_xlfn.IFNA(IF(VLOOKUP($D78,Organización_Modular!$F$10:$G$195,2,FALSE)=L$23,Itinerario!T78," ")," ")</f>
        <v xml:space="preserve"> </v>
      </c>
      <c r="M78" s="52" t="str">
        <f>_xlfn.IFNA(IF(VLOOKUP($D78,Organización_Modular!$F$10:$G$195,2,FALSE)=M$23,Itinerario!W78," ")," ")</f>
        <v xml:space="preserve"> </v>
      </c>
      <c r="N78" s="52" t="str">
        <f>_xlfn.IFNA(IF(VLOOKUP($D78,Organización_Modular!$F$10:$G$195,2,FALSE)=N$23,Itinerario!T78," ")," ")</f>
        <v xml:space="preserve"> </v>
      </c>
      <c r="O78" s="52" t="str">
        <f>_xlfn.IFNA(IF(VLOOKUP($D78,Organización_Modular!$F$10:$G$195,2,FALSE)=O$23,Itinerario!W78," ")," ")</f>
        <v xml:space="preserve"> </v>
      </c>
      <c r="P78" s="52" t="str">
        <f>_xlfn.IFNA(IF(VLOOKUP($D78,Organización_Modular!$F$10:$G$195,2,FALSE)=P$23,Itinerario!T78," ")," ")</f>
        <v xml:space="preserve"> </v>
      </c>
      <c r="Q78" s="52" t="str">
        <f>_xlfn.IFNA(IF(VLOOKUP($D78,Organización_Modular!$F$10:$G$195,2,FALSE)=Q$23,Itinerario!W78," ")," ")</f>
        <v xml:space="preserve"> </v>
      </c>
      <c r="R78" s="52">
        <f>Organización_Modular!H64</f>
        <v>0</v>
      </c>
      <c r="S78" s="52">
        <f>Organización_Modular!I64</f>
        <v>0</v>
      </c>
      <c r="T78" s="110">
        <f t="shared" si="7"/>
        <v>0</v>
      </c>
      <c r="U78" s="52">
        <f t="shared" si="3"/>
        <v>0</v>
      </c>
      <c r="V78" s="52">
        <f t="shared" si="4"/>
        <v>0</v>
      </c>
      <c r="W78" s="110">
        <f t="shared" si="5"/>
        <v>0</v>
      </c>
      <c r="X78" s="115">
        <f t="shared" si="6"/>
        <v>0</v>
      </c>
    </row>
    <row r="79" spans="1:24" ht="18" hidden="1" customHeight="1" x14ac:dyDescent="0.2">
      <c r="A79" s="478"/>
      <c r="B79" s="386"/>
      <c r="C79" s="481"/>
      <c r="D79" s="480">
        <f>Organización_Modular!F65</f>
        <v>0</v>
      </c>
      <c r="E79" s="480"/>
      <c r="F79" s="52" t="str">
        <f>_xlfn.IFNA(IF(VLOOKUP($D79,Organización_Modular!$F$10:$G$195,2,FALSE)=F$23,Itinerario!T79," ")," ")</f>
        <v xml:space="preserve"> </v>
      </c>
      <c r="G79" s="52" t="str">
        <f>_xlfn.IFNA(IF(VLOOKUP($D79,Organización_Modular!$F$10:$G$195,2,FALSE)=G$23,Itinerario!W79," ")," ")</f>
        <v xml:space="preserve"> </v>
      </c>
      <c r="H79" s="52" t="str">
        <f>_xlfn.IFNA(IF(VLOOKUP($D79,Organización_Modular!$F$10:$G$195,2,FALSE)=H$23,Itinerario!T79," ")," ")</f>
        <v xml:space="preserve"> </v>
      </c>
      <c r="I79" s="52" t="str">
        <f>_xlfn.IFNA(IF(VLOOKUP($D79,Organización_Modular!$F$10:$G$195,2,FALSE)=I$23,Itinerario!W79," ")," ")</f>
        <v xml:space="preserve"> </v>
      </c>
      <c r="J79" s="52" t="str">
        <f>_xlfn.IFNA(IF(VLOOKUP($D79,Organización_Modular!$F$10:$G$195,2,FALSE)=J$23,Itinerario!T79," ")," ")</f>
        <v xml:space="preserve"> </v>
      </c>
      <c r="K79" s="52" t="str">
        <f>_xlfn.IFNA(IF(VLOOKUP($D79,Organización_Modular!$F$10:$G$195,2,FALSE)=K$23,Itinerario!W79," ")," ")</f>
        <v xml:space="preserve"> </v>
      </c>
      <c r="L79" s="52" t="str">
        <f>_xlfn.IFNA(IF(VLOOKUP($D79,Organización_Modular!$F$10:$G$195,2,FALSE)=L$23,Itinerario!T79," ")," ")</f>
        <v xml:space="preserve"> </v>
      </c>
      <c r="M79" s="52" t="str">
        <f>_xlfn.IFNA(IF(VLOOKUP($D79,Organización_Modular!$F$10:$G$195,2,FALSE)=M$23,Itinerario!W79," ")," ")</f>
        <v xml:space="preserve"> </v>
      </c>
      <c r="N79" s="52" t="str">
        <f>_xlfn.IFNA(IF(VLOOKUP($D79,Organización_Modular!$F$10:$G$195,2,FALSE)=N$23,Itinerario!T79," ")," ")</f>
        <v xml:space="preserve"> </v>
      </c>
      <c r="O79" s="52" t="str">
        <f>_xlfn.IFNA(IF(VLOOKUP($D79,Organización_Modular!$F$10:$G$195,2,FALSE)=O$23,Itinerario!W79," ")," ")</f>
        <v xml:space="preserve"> </v>
      </c>
      <c r="P79" s="52" t="str">
        <f>_xlfn.IFNA(IF(VLOOKUP($D79,Organización_Modular!$F$10:$G$195,2,FALSE)=P$23,Itinerario!T79," ")," ")</f>
        <v xml:space="preserve"> </v>
      </c>
      <c r="Q79" s="52" t="str">
        <f>_xlfn.IFNA(IF(VLOOKUP($D79,Organización_Modular!$F$10:$G$195,2,FALSE)=Q$23,Itinerario!W79," ")," ")</f>
        <v xml:space="preserve"> </v>
      </c>
      <c r="R79" s="52">
        <f>Organización_Modular!H65</f>
        <v>0</v>
      </c>
      <c r="S79" s="52">
        <f>Organización_Modular!I65</f>
        <v>0</v>
      </c>
      <c r="T79" s="110">
        <f t="shared" si="7"/>
        <v>0</v>
      </c>
      <c r="U79" s="52">
        <f t="shared" si="3"/>
        <v>0</v>
      </c>
      <c r="V79" s="52">
        <f t="shared" si="4"/>
        <v>0</v>
      </c>
      <c r="W79" s="110">
        <f t="shared" si="5"/>
        <v>0</v>
      </c>
      <c r="X79" s="115">
        <f t="shared" si="6"/>
        <v>0</v>
      </c>
    </row>
    <row r="80" spans="1:24" ht="18" hidden="1" customHeight="1" x14ac:dyDescent="0.2">
      <c r="A80" s="478"/>
      <c r="B80" s="386"/>
      <c r="C80" s="481"/>
      <c r="D80" s="480">
        <f>Organización_Modular!F66</f>
        <v>0</v>
      </c>
      <c r="E80" s="480"/>
      <c r="F80" s="52" t="str">
        <f>_xlfn.IFNA(IF(VLOOKUP($D80,Organización_Modular!$F$10:$G$195,2,FALSE)=F$23,Itinerario!T80," ")," ")</f>
        <v xml:space="preserve"> </v>
      </c>
      <c r="G80" s="52" t="str">
        <f>_xlfn.IFNA(IF(VLOOKUP($D80,Organización_Modular!$F$10:$G$195,2,FALSE)=G$23,Itinerario!W80," ")," ")</f>
        <v xml:space="preserve"> </v>
      </c>
      <c r="H80" s="52" t="str">
        <f>_xlfn.IFNA(IF(VLOOKUP($D80,Organización_Modular!$F$10:$G$195,2,FALSE)=H$23,Itinerario!T80," ")," ")</f>
        <v xml:space="preserve"> </v>
      </c>
      <c r="I80" s="52" t="str">
        <f>_xlfn.IFNA(IF(VLOOKUP($D80,Organización_Modular!$F$10:$G$195,2,FALSE)=I$23,Itinerario!W80," ")," ")</f>
        <v xml:space="preserve"> </v>
      </c>
      <c r="J80" s="52" t="str">
        <f>_xlfn.IFNA(IF(VLOOKUP($D80,Organización_Modular!$F$10:$G$195,2,FALSE)=J$23,Itinerario!T80," ")," ")</f>
        <v xml:space="preserve"> </v>
      </c>
      <c r="K80" s="52" t="str">
        <f>_xlfn.IFNA(IF(VLOOKUP($D80,Organización_Modular!$F$10:$G$195,2,FALSE)=K$23,Itinerario!W80," ")," ")</f>
        <v xml:space="preserve"> </v>
      </c>
      <c r="L80" s="52" t="str">
        <f>_xlfn.IFNA(IF(VLOOKUP($D80,Organización_Modular!$F$10:$G$195,2,FALSE)=L$23,Itinerario!T80," ")," ")</f>
        <v xml:space="preserve"> </v>
      </c>
      <c r="M80" s="52" t="str">
        <f>_xlfn.IFNA(IF(VLOOKUP($D80,Organización_Modular!$F$10:$G$195,2,FALSE)=M$23,Itinerario!W80," ")," ")</f>
        <v xml:space="preserve"> </v>
      </c>
      <c r="N80" s="52" t="str">
        <f>_xlfn.IFNA(IF(VLOOKUP($D80,Organización_Modular!$F$10:$G$195,2,FALSE)=N$23,Itinerario!T80," ")," ")</f>
        <v xml:space="preserve"> </v>
      </c>
      <c r="O80" s="52" t="str">
        <f>_xlfn.IFNA(IF(VLOOKUP($D80,Organización_Modular!$F$10:$G$195,2,FALSE)=O$23,Itinerario!W80," ")," ")</f>
        <v xml:space="preserve"> </v>
      </c>
      <c r="P80" s="52" t="str">
        <f>_xlfn.IFNA(IF(VLOOKUP($D80,Organización_Modular!$F$10:$G$195,2,FALSE)=P$23,Itinerario!T80," ")," ")</f>
        <v xml:space="preserve"> </v>
      </c>
      <c r="Q80" s="52" t="str">
        <f>_xlfn.IFNA(IF(VLOOKUP($D80,Organización_Modular!$F$10:$G$195,2,FALSE)=Q$23,Itinerario!W80," ")," ")</f>
        <v xml:space="preserve"> </v>
      </c>
      <c r="R80" s="52">
        <f>Organización_Modular!H66</f>
        <v>0</v>
      </c>
      <c r="S80" s="52">
        <f>Organización_Modular!I66</f>
        <v>0</v>
      </c>
      <c r="T80" s="110">
        <f t="shared" si="7"/>
        <v>0</v>
      </c>
      <c r="U80" s="52">
        <f t="shared" si="3"/>
        <v>0</v>
      </c>
      <c r="V80" s="52">
        <f t="shared" si="4"/>
        <v>0</v>
      </c>
      <c r="W80" s="110">
        <f t="shared" si="5"/>
        <v>0</v>
      </c>
      <c r="X80" s="115">
        <f t="shared" si="6"/>
        <v>0</v>
      </c>
    </row>
    <row r="81" spans="1:24" ht="18" hidden="1" customHeight="1" x14ac:dyDescent="0.2">
      <c r="A81" s="478"/>
      <c r="B81" s="386"/>
      <c r="C81" s="481"/>
      <c r="D81" s="480">
        <f>Organización_Modular!F67</f>
        <v>0</v>
      </c>
      <c r="E81" s="480"/>
      <c r="F81" s="52" t="str">
        <f>_xlfn.IFNA(IF(VLOOKUP($D81,Organización_Modular!$F$10:$G$195,2,FALSE)=F$23,Itinerario!T81," ")," ")</f>
        <v xml:space="preserve"> </v>
      </c>
      <c r="G81" s="52" t="str">
        <f>_xlfn.IFNA(IF(VLOOKUP($D81,Organización_Modular!$F$10:$G$195,2,FALSE)=G$23,Itinerario!W81," ")," ")</f>
        <v xml:space="preserve"> </v>
      </c>
      <c r="H81" s="52" t="str">
        <f>_xlfn.IFNA(IF(VLOOKUP($D81,Organización_Modular!$F$10:$G$195,2,FALSE)=H$23,Itinerario!T81," ")," ")</f>
        <v xml:space="preserve"> </v>
      </c>
      <c r="I81" s="52" t="str">
        <f>_xlfn.IFNA(IF(VLOOKUP($D81,Organización_Modular!$F$10:$G$195,2,FALSE)=I$23,Itinerario!W81," ")," ")</f>
        <v xml:space="preserve"> </v>
      </c>
      <c r="J81" s="52" t="str">
        <f>_xlfn.IFNA(IF(VLOOKUP($D81,Organización_Modular!$F$10:$G$195,2,FALSE)=J$23,Itinerario!T81," ")," ")</f>
        <v xml:space="preserve"> </v>
      </c>
      <c r="K81" s="52" t="str">
        <f>_xlfn.IFNA(IF(VLOOKUP($D81,Organización_Modular!$F$10:$G$195,2,FALSE)=K$23,Itinerario!W81," ")," ")</f>
        <v xml:space="preserve"> </v>
      </c>
      <c r="L81" s="52" t="str">
        <f>_xlfn.IFNA(IF(VLOOKUP($D81,Organización_Modular!$F$10:$G$195,2,FALSE)=L$23,Itinerario!T81," ")," ")</f>
        <v xml:space="preserve"> </v>
      </c>
      <c r="M81" s="52" t="str">
        <f>_xlfn.IFNA(IF(VLOOKUP($D81,Organización_Modular!$F$10:$G$195,2,FALSE)=M$23,Itinerario!W81," ")," ")</f>
        <v xml:space="preserve"> </v>
      </c>
      <c r="N81" s="52" t="str">
        <f>_xlfn.IFNA(IF(VLOOKUP($D81,Organización_Modular!$F$10:$G$195,2,FALSE)=N$23,Itinerario!T81," ")," ")</f>
        <v xml:space="preserve"> </v>
      </c>
      <c r="O81" s="52" t="str">
        <f>_xlfn.IFNA(IF(VLOOKUP($D81,Organización_Modular!$F$10:$G$195,2,FALSE)=O$23,Itinerario!W81," ")," ")</f>
        <v xml:space="preserve"> </v>
      </c>
      <c r="P81" s="52" t="str">
        <f>_xlfn.IFNA(IF(VLOOKUP($D81,Organización_Modular!$F$10:$G$195,2,FALSE)=P$23,Itinerario!T81," ")," ")</f>
        <v xml:space="preserve"> </v>
      </c>
      <c r="Q81" s="52" t="str">
        <f>_xlfn.IFNA(IF(VLOOKUP($D81,Organización_Modular!$F$10:$G$195,2,FALSE)=Q$23,Itinerario!W81," ")," ")</f>
        <v xml:space="preserve"> </v>
      </c>
      <c r="R81" s="52">
        <f>Organización_Modular!H67</f>
        <v>0</v>
      </c>
      <c r="S81" s="52">
        <f>Organización_Modular!I67</f>
        <v>0</v>
      </c>
      <c r="T81" s="110">
        <f t="shared" si="7"/>
        <v>0</v>
      </c>
      <c r="U81" s="52">
        <f t="shared" si="3"/>
        <v>0</v>
      </c>
      <c r="V81" s="52">
        <f t="shared" si="4"/>
        <v>0</v>
      </c>
      <c r="W81" s="110">
        <f t="shared" si="5"/>
        <v>0</v>
      </c>
      <c r="X81" s="115">
        <f t="shared" si="6"/>
        <v>0</v>
      </c>
    </row>
    <row r="82" spans="1:24" ht="18" hidden="1" customHeight="1" x14ac:dyDescent="0.2">
      <c r="A82" s="478"/>
      <c r="B82" s="386"/>
      <c r="C82" s="481"/>
      <c r="D82" s="480">
        <f>Organización_Modular!F68</f>
        <v>0</v>
      </c>
      <c r="E82" s="480"/>
      <c r="F82" s="52" t="str">
        <f>_xlfn.IFNA(IF(VLOOKUP($D82,Organización_Modular!$F$10:$G$195,2,FALSE)=F$23,Itinerario!T82," ")," ")</f>
        <v xml:space="preserve"> </v>
      </c>
      <c r="G82" s="52" t="str">
        <f>_xlfn.IFNA(IF(VLOOKUP($D82,Organización_Modular!$F$10:$G$195,2,FALSE)=G$23,Itinerario!W82," ")," ")</f>
        <v xml:space="preserve"> </v>
      </c>
      <c r="H82" s="52" t="str">
        <f>_xlfn.IFNA(IF(VLOOKUP($D82,Organización_Modular!$F$10:$G$195,2,FALSE)=H$23,Itinerario!T82," ")," ")</f>
        <v xml:space="preserve"> </v>
      </c>
      <c r="I82" s="52" t="str">
        <f>_xlfn.IFNA(IF(VLOOKUP($D82,Organización_Modular!$F$10:$G$195,2,FALSE)=I$23,Itinerario!W82," ")," ")</f>
        <v xml:space="preserve"> </v>
      </c>
      <c r="J82" s="52" t="str">
        <f>_xlfn.IFNA(IF(VLOOKUP($D82,Organización_Modular!$F$10:$G$195,2,FALSE)=J$23,Itinerario!T82," ")," ")</f>
        <v xml:space="preserve"> </v>
      </c>
      <c r="K82" s="52" t="str">
        <f>_xlfn.IFNA(IF(VLOOKUP($D82,Organización_Modular!$F$10:$G$195,2,FALSE)=K$23,Itinerario!W82," ")," ")</f>
        <v xml:space="preserve"> </v>
      </c>
      <c r="L82" s="52" t="str">
        <f>_xlfn.IFNA(IF(VLOOKUP($D82,Organización_Modular!$F$10:$G$195,2,FALSE)=L$23,Itinerario!T82," ")," ")</f>
        <v xml:space="preserve"> </v>
      </c>
      <c r="M82" s="52" t="str">
        <f>_xlfn.IFNA(IF(VLOOKUP($D82,Organización_Modular!$F$10:$G$195,2,FALSE)=M$23,Itinerario!W82," ")," ")</f>
        <v xml:space="preserve"> </v>
      </c>
      <c r="N82" s="52" t="str">
        <f>_xlfn.IFNA(IF(VLOOKUP($D82,Organización_Modular!$F$10:$G$195,2,FALSE)=N$23,Itinerario!T82," ")," ")</f>
        <v xml:space="preserve"> </v>
      </c>
      <c r="O82" s="52" t="str">
        <f>_xlfn.IFNA(IF(VLOOKUP($D82,Organización_Modular!$F$10:$G$195,2,FALSE)=O$23,Itinerario!W82," ")," ")</f>
        <v xml:space="preserve"> </v>
      </c>
      <c r="P82" s="52" t="str">
        <f>_xlfn.IFNA(IF(VLOOKUP($D82,Organización_Modular!$F$10:$G$195,2,FALSE)=P$23,Itinerario!T82," ")," ")</f>
        <v xml:space="preserve"> </v>
      </c>
      <c r="Q82" s="52" t="str">
        <f>_xlfn.IFNA(IF(VLOOKUP($D82,Organización_Modular!$F$10:$G$195,2,FALSE)=Q$23,Itinerario!W82," ")," ")</f>
        <v xml:space="preserve"> </v>
      </c>
      <c r="R82" s="52">
        <f>Organización_Modular!H68</f>
        <v>0</v>
      </c>
      <c r="S82" s="52">
        <f>Organización_Modular!I68</f>
        <v>0</v>
      </c>
      <c r="T82" s="110">
        <f t="shared" si="7"/>
        <v>0</v>
      </c>
      <c r="U82" s="52">
        <f t="shared" si="3"/>
        <v>0</v>
      </c>
      <c r="V82" s="52">
        <f t="shared" si="4"/>
        <v>0</v>
      </c>
      <c r="W82" s="110">
        <f t="shared" si="5"/>
        <v>0</v>
      </c>
      <c r="X82" s="115">
        <f t="shared" si="6"/>
        <v>0</v>
      </c>
    </row>
    <row r="83" spans="1:24" ht="18" hidden="1" customHeight="1" x14ac:dyDescent="0.2">
      <c r="A83" s="478"/>
      <c r="B83" s="386"/>
      <c r="C83" s="481"/>
      <c r="D83" s="480">
        <f>Organización_Modular!F69</f>
        <v>0</v>
      </c>
      <c r="E83" s="480"/>
      <c r="F83" s="52" t="str">
        <f>_xlfn.IFNA(IF(VLOOKUP($D83,Organización_Modular!$F$10:$G$195,2,FALSE)=F$23,Itinerario!T83," ")," ")</f>
        <v xml:space="preserve"> </v>
      </c>
      <c r="G83" s="52" t="str">
        <f>_xlfn.IFNA(IF(VLOOKUP($D83,Organización_Modular!$F$10:$G$195,2,FALSE)=G$23,Itinerario!W83," ")," ")</f>
        <v xml:space="preserve"> </v>
      </c>
      <c r="H83" s="52" t="str">
        <f>_xlfn.IFNA(IF(VLOOKUP($D83,Organización_Modular!$F$10:$G$195,2,FALSE)=H$23,Itinerario!T83," ")," ")</f>
        <v xml:space="preserve"> </v>
      </c>
      <c r="I83" s="52" t="str">
        <f>_xlfn.IFNA(IF(VLOOKUP($D83,Organización_Modular!$F$10:$G$195,2,FALSE)=I$23,Itinerario!W83," ")," ")</f>
        <v xml:space="preserve"> </v>
      </c>
      <c r="J83" s="52" t="str">
        <f>_xlfn.IFNA(IF(VLOOKUP($D83,Organización_Modular!$F$10:$G$195,2,FALSE)=J$23,Itinerario!T83," ")," ")</f>
        <v xml:space="preserve"> </v>
      </c>
      <c r="K83" s="52" t="str">
        <f>_xlfn.IFNA(IF(VLOOKUP($D83,Organización_Modular!$F$10:$G$195,2,FALSE)=K$23,Itinerario!W83," ")," ")</f>
        <v xml:space="preserve"> </v>
      </c>
      <c r="L83" s="52" t="str">
        <f>_xlfn.IFNA(IF(VLOOKUP($D83,Organización_Modular!$F$10:$G$195,2,FALSE)=L$23,Itinerario!T83," ")," ")</f>
        <v xml:space="preserve"> </v>
      </c>
      <c r="M83" s="52" t="str">
        <f>_xlfn.IFNA(IF(VLOOKUP($D83,Organización_Modular!$F$10:$G$195,2,FALSE)=M$23,Itinerario!W83," ")," ")</f>
        <v xml:space="preserve"> </v>
      </c>
      <c r="N83" s="52" t="str">
        <f>_xlfn.IFNA(IF(VLOOKUP($D83,Organización_Modular!$F$10:$G$195,2,FALSE)=N$23,Itinerario!T83," ")," ")</f>
        <v xml:space="preserve"> </v>
      </c>
      <c r="O83" s="52" t="str">
        <f>_xlfn.IFNA(IF(VLOOKUP($D83,Organización_Modular!$F$10:$G$195,2,FALSE)=O$23,Itinerario!W83," ")," ")</f>
        <v xml:space="preserve"> </v>
      </c>
      <c r="P83" s="52" t="str">
        <f>_xlfn.IFNA(IF(VLOOKUP($D83,Organización_Modular!$F$10:$G$195,2,FALSE)=P$23,Itinerario!T83," ")," ")</f>
        <v xml:space="preserve"> </v>
      </c>
      <c r="Q83" s="52" t="str">
        <f>_xlfn.IFNA(IF(VLOOKUP($D83,Organización_Modular!$F$10:$G$195,2,FALSE)=Q$23,Itinerario!W83," ")," ")</f>
        <v xml:space="preserve"> </v>
      </c>
      <c r="R83" s="52">
        <f>Organización_Modular!H69</f>
        <v>0</v>
      </c>
      <c r="S83" s="52">
        <f>Organización_Modular!I69</f>
        <v>0</v>
      </c>
      <c r="T83" s="110">
        <f t="shared" si="7"/>
        <v>0</v>
      </c>
      <c r="U83" s="52">
        <f t="shared" si="3"/>
        <v>0</v>
      </c>
      <c r="V83" s="52">
        <f t="shared" si="4"/>
        <v>0</v>
      </c>
      <c r="W83" s="110">
        <f t="shared" si="5"/>
        <v>0</v>
      </c>
      <c r="X83" s="115">
        <f t="shared" si="6"/>
        <v>0</v>
      </c>
    </row>
    <row r="84" spans="1:24" ht="18" hidden="1" customHeight="1" x14ac:dyDescent="0.2">
      <c r="A84" s="478"/>
      <c r="B84" s="386"/>
      <c r="C84" s="481"/>
      <c r="D84" s="480">
        <f>Organización_Modular!F70</f>
        <v>0</v>
      </c>
      <c r="E84" s="480"/>
      <c r="F84" s="52" t="str">
        <f>_xlfn.IFNA(IF(VLOOKUP($D84,Organización_Modular!$F$10:$G$195,2,FALSE)=F$23,Itinerario!T84," ")," ")</f>
        <v xml:space="preserve"> </v>
      </c>
      <c r="G84" s="52" t="str">
        <f>_xlfn.IFNA(IF(VLOOKUP($D84,Organización_Modular!$F$10:$G$195,2,FALSE)=G$23,Itinerario!W84," ")," ")</f>
        <v xml:space="preserve"> </v>
      </c>
      <c r="H84" s="52" t="str">
        <f>_xlfn.IFNA(IF(VLOOKUP($D84,Organización_Modular!$F$10:$G$195,2,FALSE)=H$23,Itinerario!T84," ")," ")</f>
        <v xml:space="preserve"> </v>
      </c>
      <c r="I84" s="52" t="str">
        <f>_xlfn.IFNA(IF(VLOOKUP($D84,Organización_Modular!$F$10:$G$195,2,FALSE)=I$23,Itinerario!W84," ")," ")</f>
        <v xml:space="preserve"> </v>
      </c>
      <c r="J84" s="52" t="str">
        <f>_xlfn.IFNA(IF(VLOOKUP($D84,Organización_Modular!$F$10:$G$195,2,FALSE)=J$23,Itinerario!T84," ")," ")</f>
        <v xml:space="preserve"> </v>
      </c>
      <c r="K84" s="52" t="str">
        <f>_xlfn.IFNA(IF(VLOOKUP($D84,Organización_Modular!$F$10:$G$195,2,FALSE)=K$23,Itinerario!W84," ")," ")</f>
        <v xml:space="preserve"> </v>
      </c>
      <c r="L84" s="52" t="str">
        <f>_xlfn.IFNA(IF(VLOOKUP($D84,Organización_Modular!$F$10:$G$195,2,FALSE)=L$23,Itinerario!T84," ")," ")</f>
        <v xml:space="preserve"> </v>
      </c>
      <c r="M84" s="52" t="str">
        <f>_xlfn.IFNA(IF(VLOOKUP($D84,Organización_Modular!$F$10:$G$195,2,FALSE)=M$23,Itinerario!W84," ")," ")</f>
        <v xml:space="preserve"> </v>
      </c>
      <c r="N84" s="52" t="str">
        <f>_xlfn.IFNA(IF(VLOOKUP($D84,Organización_Modular!$F$10:$G$195,2,FALSE)=N$23,Itinerario!T84," ")," ")</f>
        <v xml:space="preserve"> </v>
      </c>
      <c r="O84" s="52" t="str">
        <f>_xlfn.IFNA(IF(VLOOKUP($D84,Organización_Modular!$F$10:$G$195,2,FALSE)=O$23,Itinerario!W84," ")," ")</f>
        <v xml:space="preserve"> </v>
      </c>
      <c r="P84" s="52" t="str">
        <f>_xlfn.IFNA(IF(VLOOKUP($D84,Organización_Modular!$F$10:$G$195,2,FALSE)=P$23,Itinerario!T84," ")," ")</f>
        <v xml:space="preserve"> </v>
      </c>
      <c r="Q84" s="52" t="str">
        <f>_xlfn.IFNA(IF(VLOOKUP($D84,Organización_Modular!$F$10:$G$195,2,FALSE)=Q$23,Itinerario!W84," ")," ")</f>
        <v xml:space="preserve"> </v>
      </c>
      <c r="R84" s="52">
        <f>Organización_Modular!H70</f>
        <v>0</v>
      </c>
      <c r="S84" s="52">
        <f>Organización_Modular!I70</f>
        <v>0</v>
      </c>
      <c r="T84" s="110">
        <f t="shared" si="7"/>
        <v>0</v>
      </c>
      <c r="U84" s="52">
        <f t="shared" si="3"/>
        <v>0</v>
      </c>
      <c r="V84" s="52">
        <f t="shared" si="4"/>
        <v>0</v>
      </c>
      <c r="W84" s="110">
        <f t="shared" si="5"/>
        <v>0</v>
      </c>
      <c r="X84" s="115">
        <f t="shared" si="6"/>
        <v>0</v>
      </c>
    </row>
    <row r="85" spans="1:24" ht="28.5" customHeight="1" x14ac:dyDescent="0.2">
      <c r="A85" s="478"/>
      <c r="B85" s="499" t="str">
        <f>B54</f>
        <v>Experiencias formativas en situaciones reales de trabajo (ESRT)</v>
      </c>
      <c r="C85" s="500"/>
      <c r="D85" s="500"/>
      <c r="E85" s="500"/>
      <c r="F85" s="243"/>
      <c r="G85" s="243"/>
      <c r="H85" s="243"/>
      <c r="I85" s="243"/>
      <c r="J85" s="243"/>
      <c r="K85" s="243"/>
      <c r="L85" s="243"/>
      <c r="M85" s="243"/>
      <c r="N85" s="243"/>
      <c r="O85" s="243"/>
      <c r="P85" s="243"/>
      <c r="Q85" s="243"/>
      <c r="R85" s="246">
        <f>Organización_Modular!H71</f>
        <v>0</v>
      </c>
      <c r="S85" s="244">
        <f>Organización_Modular!I71</f>
        <v>4</v>
      </c>
      <c r="T85" s="245">
        <f t="shared" si="7"/>
        <v>4</v>
      </c>
      <c r="U85" s="244">
        <f t="shared" si="3"/>
        <v>0</v>
      </c>
      <c r="V85" s="244">
        <f t="shared" si="4"/>
        <v>128</v>
      </c>
      <c r="W85" s="245">
        <f t="shared" si="5"/>
        <v>128</v>
      </c>
      <c r="X85" s="115">
        <f t="shared" si="6"/>
        <v>128</v>
      </c>
    </row>
    <row r="86" spans="1:24" ht="18" customHeight="1" x14ac:dyDescent="0.2">
      <c r="A86" s="478" t="str">
        <f>Organización_Modular!A72</f>
        <v>Módulo 3:
Gestión Empresarial</v>
      </c>
      <c r="B86" s="385" t="str">
        <f>B24</f>
        <v>Competencias técnicas (Unidad de competencia)</v>
      </c>
      <c r="C86" s="481" t="str">
        <f>Organización_Modular!C72</f>
        <v>UC3. Gestionar la ejecución del Plan Operativo, en función del Plan estratégico de la empresa y la normativa vigente.</v>
      </c>
      <c r="D86" s="480" t="str">
        <f>Organización_Modular!F72</f>
        <v>Planeamiento estratégico</v>
      </c>
      <c r="E86" s="480"/>
      <c r="F86" s="52" t="str">
        <f>_xlfn.IFNA(IF(VLOOKUP($D86,Organización_Modular!$F$10:$G$195,2,FALSE)=F$23,Itinerario!T86," ")," ")</f>
        <v xml:space="preserve"> </v>
      </c>
      <c r="G86" s="52" t="str">
        <f>_xlfn.IFNA(IF(VLOOKUP($D86,Organización_Modular!$F$10:$G$195,2,FALSE)=G$23,Itinerario!W86," ")," ")</f>
        <v xml:space="preserve"> </v>
      </c>
      <c r="H86" s="52" t="str">
        <f>_xlfn.IFNA(IF(VLOOKUP($D86,Organización_Modular!$F$10:$G$195,2,FALSE)=H$23,Itinerario!T86," ")," ")</f>
        <v xml:space="preserve"> </v>
      </c>
      <c r="I86" s="52" t="str">
        <f>_xlfn.IFNA(IF(VLOOKUP($D86,Organización_Modular!$F$10:$G$195,2,FALSE)=I$23,Itinerario!W86," ")," ")</f>
        <v xml:space="preserve"> </v>
      </c>
      <c r="J86" s="52" t="str">
        <f>_xlfn.IFNA(IF(VLOOKUP($D86,Organización_Modular!$F$10:$G$195,2,FALSE)=J$23,Itinerario!T86," ")," ")</f>
        <v xml:space="preserve"> </v>
      </c>
      <c r="K86" s="52" t="str">
        <f>_xlfn.IFNA(IF(VLOOKUP($D86,Organización_Modular!$F$10:$G$195,2,FALSE)=K$23,Itinerario!W86," ")," ")</f>
        <v xml:space="preserve"> </v>
      </c>
      <c r="L86" s="52" t="str">
        <f>_xlfn.IFNA(IF(VLOOKUP($D86,Organización_Modular!$F$10:$G$195,2,FALSE)=L$23,Itinerario!T86," ")," ")</f>
        <v xml:space="preserve"> </v>
      </c>
      <c r="M86" s="52" t="str">
        <f>_xlfn.IFNA(IF(VLOOKUP($D86,Organización_Modular!$F$10:$G$195,2,FALSE)=M$23,Itinerario!W86," ")," ")</f>
        <v xml:space="preserve"> </v>
      </c>
      <c r="N86" s="52">
        <f>_xlfn.IFNA(IF(VLOOKUP($D86,Organización_Modular!$F$10:$G$195,2,FALSE)=N$23,Itinerario!T86," ")," ")</f>
        <v>5</v>
      </c>
      <c r="O86" s="52">
        <f>_xlfn.IFNA(IF(VLOOKUP($D86,Organización_Modular!$F$10:$G$195,2,FALSE)=O$23,Itinerario!W86," ")," ")</f>
        <v>112</v>
      </c>
      <c r="P86" s="52" t="str">
        <f>_xlfn.IFNA(IF(VLOOKUP($D86,Organización_Modular!$F$10:$G$195,2,FALSE)=P$23,Itinerario!T86," ")," ")</f>
        <v xml:space="preserve"> </v>
      </c>
      <c r="Q86" s="52" t="str">
        <f>_xlfn.IFNA(IF(VLOOKUP($D86,Organización_Modular!$F$10:$G$195,2,FALSE)=Q$23,Itinerario!W86," ")," ")</f>
        <v xml:space="preserve"> </v>
      </c>
      <c r="R86" s="52">
        <f>Organización_Modular!H72</f>
        <v>3</v>
      </c>
      <c r="S86" s="52">
        <f>Organización_Modular!I72</f>
        <v>2</v>
      </c>
      <c r="T86" s="110">
        <f>SUM(R86:S86)</f>
        <v>5</v>
      </c>
      <c r="U86" s="52">
        <f t="shared" si="3"/>
        <v>48</v>
      </c>
      <c r="V86" s="52">
        <f t="shared" si="4"/>
        <v>64</v>
      </c>
      <c r="W86" s="110">
        <f t="shared" si="5"/>
        <v>112</v>
      </c>
      <c r="X86" s="115">
        <f t="shared" si="6"/>
        <v>112</v>
      </c>
    </row>
    <row r="87" spans="1:24" ht="18" customHeight="1" x14ac:dyDescent="0.2">
      <c r="A87" s="478"/>
      <c r="B87" s="385"/>
      <c r="C87" s="481"/>
      <c r="D87" s="480" t="str">
        <f>Organización_Modular!F73</f>
        <v>Análisis e interpretación de estados financieros</v>
      </c>
      <c r="E87" s="480"/>
      <c r="F87" s="52" t="str">
        <f>_xlfn.IFNA(IF(VLOOKUP($D87,Organización_Modular!$F$10:$G$195,2,FALSE)=F$23,Itinerario!T87," ")," ")</f>
        <v xml:space="preserve"> </v>
      </c>
      <c r="G87" s="52" t="str">
        <f>_xlfn.IFNA(IF(VLOOKUP($D87,Organización_Modular!$F$10:$G$195,2,FALSE)=G$23,Itinerario!W87," ")," ")</f>
        <v xml:space="preserve"> </v>
      </c>
      <c r="H87" s="52" t="str">
        <f>_xlfn.IFNA(IF(VLOOKUP($D87,Organización_Modular!$F$10:$G$195,2,FALSE)=H$23,Itinerario!T87," ")," ")</f>
        <v xml:space="preserve"> </v>
      </c>
      <c r="I87" s="52" t="str">
        <f>_xlfn.IFNA(IF(VLOOKUP($D87,Organización_Modular!$F$10:$G$195,2,FALSE)=I$23,Itinerario!W87," ")," ")</f>
        <v xml:space="preserve"> </v>
      </c>
      <c r="J87" s="52" t="str">
        <f>_xlfn.IFNA(IF(VLOOKUP($D87,Organización_Modular!$F$10:$G$195,2,FALSE)=J$23,Itinerario!T87," ")," ")</f>
        <v xml:space="preserve"> </v>
      </c>
      <c r="K87" s="52" t="str">
        <f>_xlfn.IFNA(IF(VLOOKUP($D87,Organización_Modular!$F$10:$G$195,2,FALSE)=K$23,Itinerario!W87," ")," ")</f>
        <v xml:space="preserve"> </v>
      </c>
      <c r="L87" s="52" t="str">
        <f>_xlfn.IFNA(IF(VLOOKUP($D87,Organización_Modular!$F$10:$G$195,2,FALSE)=L$23,Itinerario!T87," ")," ")</f>
        <v xml:space="preserve"> </v>
      </c>
      <c r="M87" s="52" t="str">
        <f>_xlfn.IFNA(IF(VLOOKUP($D87,Organización_Modular!$F$10:$G$195,2,FALSE)=M$23,Itinerario!W87," ")," ")</f>
        <v xml:space="preserve"> </v>
      </c>
      <c r="N87" s="52">
        <f>_xlfn.IFNA(IF(VLOOKUP($D87,Organización_Modular!$F$10:$G$195,2,FALSE)=N$23,Itinerario!T87," ")," ")</f>
        <v>4</v>
      </c>
      <c r="O87" s="52">
        <f>_xlfn.IFNA(IF(VLOOKUP($D87,Organización_Modular!$F$10:$G$195,2,FALSE)=O$23,Itinerario!W87," ")," ")</f>
        <v>96</v>
      </c>
      <c r="P87" s="52" t="str">
        <f>_xlfn.IFNA(IF(VLOOKUP($D87,Organización_Modular!$F$10:$G$195,2,FALSE)=P$23,Itinerario!T87," ")," ")</f>
        <v xml:space="preserve"> </v>
      </c>
      <c r="Q87" s="52" t="str">
        <f>_xlfn.IFNA(IF(VLOOKUP($D87,Organización_Modular!$F$10:$G$195,2,FALSE)=Q$23,Itinerario!W87," ")," ")</f>
        <v xml:space="preserve"> </v>
      </c>
      <c r="R87" s="52">
        <f>Organización_Modular!H73</f>
        <v>2</v>
      </c>
      <c r="S87" s="52">
        <f>Organización_Modular!I73</f>
        <v>2</v>
      </c>
      <c r="T87" s="110">
        <f t="shared" ref="T87:T116" si="8">SUM(R87:S87)</f>
        <v>4</v>
      </c>
      <c r="U87" s="52">
        <f t="shared" si="3"/>
        <v>32</v>
      </c>
      <c r="V87" s="52">
        <f t="shared" si="4"/>
        <v>64</v>
      </c>
      <c r="W87" s="110">
        <f t="shared" si="5"/>
        <v>96</v>
      </c>
      <c r="X87" s="115">
        <f t="shared" si="6"/>
        <v>96</v>
      </c>
    </row>
    <row r="88" spans="1:24" ht="18" customHeight="1" x14ac:dyDescent="0.2">
      <c r="A88" s="478"/>
      <c r="B88" s="385"/>
      <c r="C88" s="481"/>
      <c r="D88" s="480" t="str">
        <f>Organización_Modular!F74</f>
        <v>Formulación de proyectos</v>
      </c>
      <c r="E88" s="480"/>
      <c r="F88" s="52" t="str">
        <f>_xlfn.IFNA(IF(VLOOKUP($D88,Organización_Modular!$F$10:$G$195,2,FALSE)=F$23,Itinerario!T88," ")," ")</f>
        <v xml:space="preserve"> </v>
      </c>
      <c r="G88" s="52" t="str">
        <f>_xlfn.IFNA(IF(VLOOKUP($D88,Organización_Modular!$F$10:$G$195,2,FALSE)=G$23,Itinerario!W88," ")," ")</f>
        <v xml:space="preserve"> </v>
      </c>
      <c r="H88" s="52" t="str">
        <f>_xlfn.IFNA(IF(VLOOKUP($D88,Organización_Modular!$F$10:$G$195,2,FALSE)=H$23,Itinerario!T88," ")," ")</f>
        <v xml:space="preserve"> </v>
      </c>
      <c r="I88" s="52" t="str">
        <f>_xlfn.IFNA(IF(VLOOKUP($D88,Organización_Modular!$F$10:$G$195,2,FALSE)=I$23,Itinerario!W88," ")," ")</f>
        <v xml:space="preserve"> </v>
      </c>
      <c r="J88" s="52" t="str">
        <f>_xlfn.IFNA(IF(VLOOKUP($D88,Organización_Modular!$F$10:$G$195,2,FALSE)=J$23,Itinerario!T88," ")," ")</f>
        <v xml:space="preserve"> </v>
      </c>
      <c r="K88" s="52" t="str">
        <f>_xlfn.IFNA(IF(VLOOKUP($D88,Organización_Modular!$F$10:$G$195,2,FALSE)=K$23,Itinerario!W88," ")," ")</f>
        <v xml:space="preserve"> </v>
      </c>
      <c r="L88" s="52" t="str">
        <f>_xlfn.IFNA(IF(VLOOKUP($D88,Organización_Modular!$F$10:$G$195,2,FALSE)=L$23,Itinerario!T88," ")," ")</f>
        <v xml:space="preserve"> </v>
      </c>
      <c r="M88" s="52" t="str">
        <f>_xlfn.IFNA(IF(VLOOKUP($D88,Organización_Modular!$F$10:$G$195,2,FALSE)=M$23,Itinerario!W88," ")," ")</f>
        <v xml:space="preserve"> </v>
      </c>
      <c r="N88" s="52">
        <f>_xlfn.IFNA(IF(VLOOKUP($D88,Organización_Modular!$F$10:$G$195,2,FALSE)=N$23,Itinerario!T88," ")," ")</f>
        <v>4</v>
      </c>
      <c r="O88" s="52">
        <f>_xlfn.IFNA(IF(VLOOKUP($D88,Organización_Modular!$F$10:$G$195,2,FALSE)=O$23,Itinerario!W88," ")," ")</f>
        <v>80</v>
      </c>
      <c r="P88" s="52" t="str">
        <f>_xlfn.IFNA(IF(VLOOKUP($D88,Organización_Modular!$F$10:$G$195,2,FALSE)=P$23,Itinerario!T88," ")," ")</f>
        <v xml:space="preserve"> </v>
      </c>
      <c r="Q88" s="52" t="str">
        <f>_xlfn.IFNA(IF(VLOOKUP($D88,Organización_Modular!$F$10:$G$195,2,FALSE)=Q$23,Itinerario!W88," ")," ")</f>
        <v xml:space="preserve"> </v>
      </c>
      <c r="R88" s="52">
        <f>Organización_Modular!H74</f>
        <v>3</v>
      </c>
      <c r="S88" s="52">
        <f>Organización_Modular!I74</f>
        <v>1</v>
      </c>
      <c r="T88" s="110">
        <f t="shared" si="8"/>
        <v>4</v>
      </c>
      <c r="U88" s="52">
        <f t="shared" si="3"/>
        <v>48</v>
      </c>
      <c r="V88" s="52">
        <f t="shared" si="4"/>
        <v>32</v>
      </c>
      <c r="W88" s="110">
        <f t="shared" si="5"/>
        <v>80</v>
      </c>
      <c r="X88" s="115">
        <f t="shared" si="6"/>
        <v>80</v>
      </c>
    </row>
    <row r="89" spans="1:24" ht="18" customHeight="1" x14ac:dyDescent="0.2">
      <c r="A89" s="478"/>
      <c r="B89" s="385"/>
      <c r="C89" s="481"/>
      <c r="D89" s="480" t="str">
        <f>Organización_Modular!F75</f>
        <v>Evaluación de proyectos</v>
      </c>
      <c r="E89" s="480"/>
      <c r="F89" s="52" t="str">
        <f>_xlfn.IFNA(IF(VLOOKUP($D89,Organización_Modular!$F$10:$G$195,2,FALSE)=F$23,Itinerario!T89," ")," ")</f>
        <v xml:space="preserve"> </v>
      </c>
      <c r="G89" s="52" t="str">
        <f>_xlfn.IFNA(IF(VLOOKUP($D89,Organización_Modular!$F$10:$G$195,2,FALSE)=G$23,Itinerario!W89," ")," ")</f>
        <v xml:space="preserve"> </v>
      </c>
      <c r="H89" s="52" t="str">
        <f>_xlfn.IFNA(IF(VLOOKUP($D89,Organización_Modular!$F$10:$G$195,2,FALSE)=H$23,Itinerario!T89," ")," ")</f>
        <v xml:space="preserve"> </v>
      </c>
      <c r="I89" s="52" t="str">
        <f>_xlfn.IFNA(IF(VLOOKUP($D89,Organización_Modular!$F$10:$G$195,2,FALSE)=I$23,Itinerario!W89," ")," ")</f>
        <v xml:space="preserve"> </v>
      </c>
      <c r="J89" s="52" t="str">
        <f>_xlfn.IFNA(IF(VLOOKUP($D89,Organización_Modular!$F$10:$G$195,2,FALSE)=J$23,Itinerario!T89," ")," ")</f>
        <v xml:space="preserve"> </v>
      </c>
      <c r="K89" s="52" t="str">
        <f>_xlfn.IFNA(IF(VLOOKUP($D89,Organización_Modular!$F$10:$G$195,2,FALSE)=K$23,Itinerario!W89," ")," ")</f>
        <v xml:space="preserve"> </v>
      </c>
      <c r="L89" s="52" t="str">
        <f>_xlfn.IFNA(IF(VLOOKUP($D89,Organización_Modular!$F$10:$G$195,2,FALSE)=L$23,Itinerario!T89," ")," ")</f>
        <v xml:space="preserve"> </v>
      </c>
      <c r="M89" s="52" t="str">
        <f>_xlfn.IFNA(IF(VLOOKUP($D89,Organización_Modular!$F$10:$G$195,2,FALSE)=M$23,Itinerario!W89," ")," ")</f>
        <v xml:space="preserve"> </v>
      </c>
      <c r="N89" s="52" t="str">
        <f>_xlfn.IFNA(IF(VLOOKUP($D89,Organización_Modular!$F$10:$G$195,2,FALSE)=N$23,Itinerario!T89," ")," ")</f>
        <v xml:space="preserve"> </v>
      </c>
      <c r="O89" s="52" t="str">
        <f>_xlfn.IFNA(IF(VLOOKUP($D89,Organización_Modular!$F$10:$G$195,2,FALSE)=O$23,Itinerario!W89," ")," ")</f>
        <v xml:space="preserve"> </v>
      </c>
      <c r="P89" s="52">
        <f>_xlfn.IFNA(IF(VLOOKUP($D89,Organización_Modular!$F$10:$G$195,2,FALSE)=P$23,Itinerario!T89," ")," ")</f>
        <v>2</v>
      </c>
      <c r="Q89" s="52">
        <f>_xlfn.IFNA(IF(VLOOKUP($D89,Organización_Modular!$F$10:$G$195,2,FALSE)=Q$23,Itinerario!W89," ")," ")</f>
        <v>48</v>
      </c>
      <c r="R89" s="52">
        <f>Organización_Modular!H75</f>
        <v>1</v>
      </c>
      <c r="S89" s="52">
        <f>Organización_Modular!I75</f>
        <v>1</v>
      </c>
      <c r="T89" s="110">
        <f t="shared" si="8"/>
        <v>2</v>
      </c>
      <c r="U89" s="52">
        <f t="shared" ref="U89:U152" si="9">+R89*$S$19</f>
        <v>16</v>
      </c>
      <c r="V89" s="52">
        <f t="shared" ref="V89:V152" si="10">+S89*$U$19</f>
        <v>32</v>
      </c>
      <c r="W89" s="110">
        <f t="shared" ref="W89:W152" si="11">SUM(U89:V89)</f>
        <v>48</v>
      </c>
      <c r="X89" s="115">
        <f t="shared" ref="X89:X152" si="12">W89</f>
        <v>48</v>
      </c>
    </row>
    <row r="90" spans="1:24" ht="18" customHeight="1" x14ac:dyDescent="0.2">
      <c r="A90" s="478"/>
      <c r="B90" s="385"/>
      <c r="C90" s="481"/>
      <c r="D90" s="480" t="str">
        <f>Organización_Modular!F76</f>
        <v>Emprendimientos de negocios</v>
      </c>
      <c r="E90" s="480"/>
      <c r="F90" s="52" t="str">
        <f>_xlfn.IFNA(IF(VLOOKUP($D90,Organización_Modular!$F$10:$G$195,2,FALSE)=F$23,Itinerario!T90," ")," ")</f>
        <v xml:space="preserve"> </v>
      </c>
      <c r="G90" s="52" t="str">
        <f>_xlfn.IFNA(IF(VLOOKUP($D90,Organización_Modular!$F$10:$G$195,2,FALSE)=G$23,Itinerario!W90," ")," ")</f>
        <v xml:space="preserve"> </v>
      </c>
      <c r="H90" s="52" t="str">
        <f>_xlfn.IFNA(IF(VLOOKUP($D90,Organización_Modular!$F$10:$G$195,2,FALSE)=H$23,Itinerario!T90," ")," ")</f>
        <v xml:space="preserve"> </v>
      </c>
      <c r="I90" s="52" t="str">
        <f>_xlfn.IFNA(IF(VLOOKUP($D90,Organización_Modular!$F$10:$G$195,2,FALSE)=I$23,Itinerario!W90," ")," ")</f>
        <v xml:space="preserve"> </v>
      </c>
      <c r="J90" s="52" t="str">
        <f>_xlfn.IFNA(IF(VLOOKUP($D90,Organización_Modular!$F$10:$G$195,2,FALSE)=J$23,Itinerario!T90," ")," ")</f>
        <v xml:space="preserve"> </v>
      </c>
      <c r="K90" s="52" t="str">
        <f>_xlfn.IFNA(IF(VLOOKUP($D90,Organización_Modular!$F$10:$G$195,2,FALSE)=K$23,Itinerario!W90," ")," ")</f>
        <v xml:space="preserve"> </v>
      </c>
      <c r="L90" s="52" t="str">
        <f>_xlfn.IFNA(IF(VLOOKUP($D90,Organización_Modular!$F$10:$G$195,2,FALSE)=L$23,Itinerario!T90," ")," ")</f>
        <v xml:space="preserve"> </v>
      </c>
      <c r="M90" s="52" t="str">
        <f>_xlfn.IFNA(IF(VLOOKUP($D90,Organización_Modular!$F$10:$G$195,2,FALSE)=M$23,Itinerario!W90," ")," ")</f>
        <v xml:space="preserve"> </v>
      </c>
      <c r="N90" s="52" t="str">
        <f>_xlfn.IFNA(IF(VLOOKUP($D90,Organización_Modular!$F$10:$G$195,2,FALSE)=N$23,Itinerario!T90," ")," ")</f>
        <v xml:space="preserve"> </v>
      </c>
      <c r="O90" s="52" t="str">
        <f>_xlfn.IFNA(IF(VLOOKUP($D90,Organización_Modular!$F$10:$G$195,2,FALSE)=O$23,Itinerario!W90," ")," ")</f>
        <v xml:space="preserve"> </v>
      </c>
      <c r="P90" s="52">
        <f>_xlfn.IFNA(IF(VLOOKUP($D90,Organización_Modular!$F$10:$G$195,2,FALSE)=P$23,Itinerario!T90," ")," ")</f>
        <v>3</v>
      </c>
      <c r="Q90" s="52">
        <f>_xlfn.IFNA(IF(VLOOKUP($D90,Organización_Modular!$F$10:$G$195,2,FALSE)=Q$23,Itinerario!W90," ")," ")</f>
        <v>80</v>
      </c>
      <c r="R90" s="52">
        <f>Organización_Modular!H76</f>
        <v>1</v>
      </c>
      <c r="S90" s="52">
        <f>Organización_Modular!I76</f>
        <v>2</v>
      </c>
      <c r="T90" s="110">
        <f t="shared" si="8"/>
        <v>3</v>
      </c>
      <c r="U90" s="52">
        <f t="shared" si="9"/>
        <v>16</v>
      </c>
      <c r="V90" s="52">
        <f t="shared" si="10"/>
        <v>64</v>
      </c>
      <c r="W90" s="110">
        <f t="shared" si="11"/>
        <v>80</v>
      </c>
      <c r="X90" s="115">
        <f t="shared" si="12"/>
        <v>80</v>
      </c>
    </row>
    <row r="91" spans="1:24" ht="18" customHeight="1" x14ac:dyDescent="0.2">
      <c r="A91" s="478"/>
      <c r="B91" s="385"/>
      <c r="C91" s="481"/>
      <c r="D91" s="480" t="str">
        <f>Organización_Modular!F77</f>
        <v>Administración financiera</v>
      </c>
      <c r="E91" s="480"/>
      <c r="F91" s="52" t="str">
        <f>_xlfn.IFNA(IF(VLOOKUP($D91,Organización_Modular!$F$10:$G$195,2,FALSE)=F$23,Itinerario!T91," ")," ")</f>
        <v xml:space="preserve"> </v>
      </c>
      <c r="G91" s="52" t="str">
        <f>_xlfn.IFNA(IF(VLOOKUP($D91,Organización_Modular!$F$10:$G$195,2,FALSE)=G$23,Itinerario!W91," ")," ")</f>
        <v xml:space="preserve"> </v>
      </c>
      <c r="H91" s="52" t="str">
        <f>_xlfn.IFNA(IF(VLOOKUP($D91,Organización_Modular!$F$10:$G$195,2,FALSE)=H$23,Itinerario!T91," ")," ")</f>
        <v xml:space="preserve"> </v>
      </c>
      <c r="I91" s="52" t="str">
        <f>_xlfn.IFNA(IF(VLOOKUP($D91,Organización_Modular!$F$10:$G$195,2,FALSE)=I$23,Itinerario!W91," ")," ")</f>
        <v xml:space="preserve"> </v>
      </c>
      <c r="J91" s="52" t="str">
        <f>_xlfn.IFNA(IF(VLOOKUP($D91,Organización_Modular!$F$10:$G$195,2,FALSE)=J$23,Itinerario!T91," ")," ")</f>
        <v xml:space="preserve"> </v>
      </c>
      <c r="K91" s="52" t="str">
        <f>_xlfn.IFNA(IF(VLOOKUP($D91,Organización_Modular!$F$10:$G$195,2,FALSE)=K$23,Itinerario!W91," ")," ")</f>
        <v xml:space="preserve"> </v>
      </c>
      <c r="L91" s="52" t="str">
        <f>_xlfn.IFNA(IF(VLOOKUP($D91,Organización_Modular!$F$10:$G$195,2,FALSE)=L$23,Itinerario!T91," ")," ")</f>
        <v xml:space="preserve"> </v>
      </c>
      <c r="M91" s="52" t="str">
        <f>_xlfn.IFNA(IF(VLOOKUP($D91,Organización_Modular!$F$10:$G$195,2,FALSE)=M$23,Itinerario!W91," ")," ")</f>
        <v xml:space="preserve"> </v>
      </c>
      <c r="N91" s="52">
        <f>_xlfn.IFNA(IF(VLOOKUP($D91,Organización_Modular!$F$10:$G$195,2,FALSE)=N$23,Itinerario!T91," ")," ")</f>
        <v>4</v>
      </c>
      <c r="O91" s="52">
        <f>_xlfn.IFNA(IF(VLOOKUP($D91,Organización_Modular!$F$10:$G$195,2,FALSE)=O$23,Itinerario!W91," ")," ")</f>
        <v>96</v>
      </c>
      <c r="P91" s="52" t="str">
        <f>_xlfn.IFNA(IF(VLOOKUP($D91,Organización_Modular!$F$10:$G$195,2,FALSE)=P$23,Itinerario!T91," ")," ")</f>
        <v xml:space="preserve"> </v>
      </c>
      <c r="Q91" s="52" t="str">
        <f>_xlfn.IFNA(IF(VLOOKUP($D91,Organización_Modular!$F$10:$G$195,2,FALSE)=Q$23,Itinerario!W91," ")," ")</f>
        <v xml:space="preserve"> </v>
      </c>
      <c r="R91" s="52">
        <f>Organización_Modular!H77</f>
        <v>2</v>
      </c>
      <c r="S91" s="52">
        <f>Organización_Modular!I77</f>
        <v>2</v>
      </c>
      <c r="T91" s="110">
        <f t="shared" si="8"/>
        <v>4</v>
      </c>
      <c r="U91" s="52">
        <f t="shared" si="9"/>
        <v>32</v>
      </c>
      <c r="V91" s="52">
        <f t="shared" si="10"/>
        <v>64</v>
      </c>
      <c r="W91" s="110">
        <f t="shared" si="11"/>
        <v>96</v>
      </c>
      <c r="X91" s="115">
        <f t="shared" si="12"/>
        <v>96</v>
      </c>
    </row>
    <row r="92" spans="1:24" ht="18" customHeight="1" x14ac:dyDescent="0.2">
      <c r="A92" s="478"/>
      <c r="B92" s="385"/>
      <c r="C92" s="481"/>
      <c r="D92" s="480" t="str">
        <f>Organización_Modular!F78</f>
        <v>Comercio exterior</v>
      </c>
      <c r="E92" s="480"/>
      <c r="F92" s="52" t="str">
        <f>_xlfn.IFNA(IF(VLOOKUP($D92,Organización_Modular!$F$10:$G$195,2,FALSE)=F$23,Itinerario!T92," ")," ")</f>
        <v xml:space="preserve"> </v>
      </c>
      <c r="G92" s="52" t="str">
        <f>_xlfn.IFNA(IF(VLOOKUP($D92,Organización_Modular!$F$10:$G$195,2,FALSE)=G$23,Itinerario!W92," ")," ")</f>
        <v xml:space="preserve"> </v>
      </c>
      <c r="H92" s="52" t="str">
        <f>_xlfn.IFNA(IF(VLOOKUP($D92,Organización_Modular!$F$10:$G$195,2,FALSE)=H$23,Itinerario!T92," ")," ")</f>
        <v xml:space="preserve"> </v>
      </c>
      <c r="I92" s="52" t="str">
        <f>_xlfn.IFNA(IF(VLOOKUP($D92,Organización_Modular!$F$10:$G$195,2,FALSE)=I$23,Itinerario!W92," ")," ")</f>
        <v xml:space="preserve"> </v>
      </c>
      <c r="J92" s="52" t="str">
        <f>_xlfn.IFNA(IF(VLOOKUP($D92,Organización_Modular!$F$10:$G$195,2,FALSE)=J$23,Itinerario!T92," ")," ")</f>
        <v xml:space="preserve"> </v>
      </c>
      <c r="K92" s="52" t="str">
        <f>_xlfn.IFNA(IF(VLOOKUP($D92,Organización_Modular!$F$10:$G$195,2,FALSE)=K$23,Itinerario!W92," ")," ")</f>
        <v xml:space="preserve"> </v>
      </c>
      <c r="L92" s="52" t="str">
        <f>_xlfn.IFNA(IF(VLOOKUP($D92,Organización_Modular!$F$10:$G$195,2,FALSE)=L$23,Itinerario!T92," ")," ")</f>
        <v xml:space="preserve"> </v>
      </c>
      <c r="M92" s="52" t="str">
        <f>_xlfn.IFNA(IF(VLOOKUP($D92,Organización_Modular!$F$10:$G$195,2,FALSE)=M$23,Itinerario!W92," ")," ")</f>
        <v xml:space="preserve"> </v>
      </c>
      <c r="N92" s="52" t="str">
        <f>_xlfn.IFNA(IF(VLOOKUP($D92,Organización_Modular!$F$10:$G$195,2,FALSE)=N$23,Itinerario!T92," ")," ")</f>
        <v xml:space="preserve"> </v>
      </c>
      <c r="O92" s="52" t="str">
        <f>_xlfn.IFNA(IF(VLOOKUP($D92,Organización_Modular!$F$10:$G$195,2,FALSE)=O$23,Itinerario!W92," ")," ")</f>
        <v xml:space="preserve"> </v>
      </c>
      <c r="P92" s="52">
        <f>_xlfn.IFNA(IF(VLOOKUP($D92,Organización_Modular!$F$10:$G$195,2,FALSE)=P$23,Itinerario!T92," ")," ")</f>
        <v>3</v>
      </c>
      <c r="Q92" s="52">
        <f>_xlfn.IFNA(IF(VLOOKUP($D92,Organización_Modular!$F$10:$G$195,2,FALSE)=Q$23,Itinerario!W92," ")," ")</f>
        <v>80</v>
      </c>
      <c r="R92" s="52">
        <f>Organización_Modular!H78</f>
        <v>1</v>
      </c>
      <c r="S92" s="52">
        <f>Organización_Modular!I78</f>
        <v>2</v>
      </c>
      <c r="T92" s="110">
        <f t="shared" si="8"/>
        <v>3</v>
      </c>
      <c r="U92" s="52">
        <f t="shared" si="9"/>
        <v>16</v>
      </c>
      <c r="V92" s="52">
        <f t="shared" si="10"/>
        <v>64</v>
      </c>
      <c r="W92" s="110">
        <f t="shared" si="11"/>
        <v>80</v>
      </c>
      <c r="X92" s="115">
        <f t="shared" si="12"/>
        <v>80</v>
      </c>
    </row>
    <row r="93" spans="1:24" ht="18" customHeight="1" x14ac:dyDescent="0.2">
      <c r="A93" s="478"/>
      <c r="B93" s="385"/>
      <c r="C93" s="481"/>
      <c r="D93" s="480" t="str">
        <f>Organización_Modular!F79</f>
        <v>Legislación comercial y tributaria</v>
      </c>
      <c r="E93" s="480"/>
      <c r="F93" s="52" t="str">
        <f>_xlfn.IFNA(IF(VLOOKUP($D93,Organización_Modular!$F$10:$G$195,2,FALSE)=F$23,Itinerario!T93," ")," ")</f>
        <v xml:space="preserve"> </v>
      </c>
      <c r="G93" s="52" t="str">
        <f>_xlfn.IFNA(IF(VLOOKUP($D93,Organización_Modular!$F$10:$G$195,2,FALSE)=G$23,Itinerario!W93," ")," ")</f>
        <v xml:space="preserve"> </v>
      </c>
      <c r="H93" s="52" t="str">
        <f>_xlfn.IFNA(IF(VLOOKUP($D93,Organización_Modular!$F$10:$G$195,2,FALSE)=H$23,Itinerario!T93," ")," ")</f>
        <v xml:space="preserve"> </v>
      </c>
      <c r="I93" s="52" t="str">
        <f>_xlfn.IFNA(IF(VLOOKUP($D93,Organización_Modular!$F$10:$G$195,2,FALSE)=I$23,Itinerario!W93," ")," ")</f>
        <v xml:space="preserve"> </v>
      </c>
      <c r="J93" s="52" t="str">
        <f>_xlfn.IFNA(IF(VLOOKUP($D93,Organización_Modular!$F$10:$G$195,2,FALSE)=J$23,Itinerario!T93," ")," ")</f>
        <v xml:space="preserve"> </v>
      </c>
      <c r="K93" s="52" t="str">
        <f>_xlfn.IFNA(IF(VLOOKUP($D93,Organización_Modular!$F$10:$G$195,2,FALSE)=K$23,Itinerario!W93," ")," ")</f>
        <v xml:space="preserve"> </v>
      </c>
      <c r="L93" s="52" t="str">
        <f>_xlfn.IFNA(IF(VLOOKUP($D93,Organización_Modular!$F$10:$G$195,2,FALSE)=L$23,Itinerario!T93," ")," ")</f>
        <v xml:space="preserve"> </v>
      </c>
      <c r="M93" s="52" t="str">
        <f>_xlfn.IFNA(IF(VLOOKUP($D93,Organización_Modular!$F$10:$G$195,2,FALSE)=M$23,Itinerario!W93," ")," ")</f>
        <v xml:space="preserve"> </v>
      </c>
      <c r="N93" s="52">
        <f>_xlfn.IFNA(IF(VLOOKUP($D93,Organización_Modular!$F$10:$G$195,2,FALSE)=N$23,Itinerario!T93," ")," ")</f>
        <v>4</v>
      </c>
      <c r="O93" s="52">
        <f>_xlfn.IFNA(IF(VLOOKUP($D93,Organización_Modular!$F$10:$G$195,2,FALSE)=O$23,Itinerario!W93," ")," ")</f>
        <v>96</v>
      </c>
      <c r="P93" s="52" t="str">
        <f>_xlfn.IFNA(IF(VLOOKUP($D93,Organización_Modular!$F$10:$G$195,2,FALSE)=P$23,Itinerario!T93," ")," ")</f>
        <v xml:space="preserve"> </v>
      </c>
      <c r="Q93" s="52" t="str">
        <f>_xlfn.IFNA(IF(VLOOKUP($D93,Organización_Modular!$F$10:$G$195,2,FALSE)=Q$23,Itinerario!W93," ")," ")</f>
        <v xml:space="preserve"> </v>
      </c>
      <c r="R93" s="52">
        <f>Organización_Modular!H79</f>
        <v>2</v>
      </c>
      <c r="S93" s="52">
        <f>Organización_Modular!I79</f>
        <v>2</v>
      </c>
      <c r="T93" s="110">
        <f t="shared" si="8"/>
        <v>4</v>
      </c>
      <c r="U93" s="52">
        <f t="shared" si="9"/>
        <v>32</v>
      </c>
      <c r="V93" s="52">
        <f t="shared" si="10"/>
        <v>64</v>
      </c>
      <c r="W93" s="110">
        <f t="shared" si="11"/>
        <v>96</v>
      </c>
      <c r="X93" s="115">
        <f t="shared" si="12"/>
        <v>96</v>
      </c>
    </row>
    <row r="94" spans="1:24" ht="40.5" customHeight="1" x14ac:dyDescent="0.2">
      <c r="A94" s="478"/>
      <c r="B94" s="385"/>
      <c r="C94" s="481"/>
      <c r="D94" s="480" t="str">
        <f>Organización_Modular!F80</f>
        <v>Gestión comercial</v>
      </c>
      <c r="E94" s="480"/>
      <c r="F94" s="52" t="str">
        <f>_xlfn.IFNA(IF(VLOOKUP($D94,Organización_Modular!$F$10:$G$195,2,FALSE)=F$23,Itinerario!T94," ")," ")</f>
        <v xml:space="preserve"> </v>
      </c>
      <c r="G94" s="52" t="str">
        <f>_xlfn.IFNA(IF(VLOOKUP($D94,Organización_Modular!$F$10:$G$195,2,FALSE)=G$23,Itinerario!W94," ")," ")</f>
        <v xml:space="preserve"> </v>
      </c>
      <c r="H94" s="52" t="str">
        <f>_xlfn.IFNA(IF(VLOOKUP($D94,Organización_Modular!$F$10:$G$195,2,FALSE)=H$23,Itinerario!T94," ")," ")</f>
        <v xml:space="preserve"> </v>
      </c>
      <c r="I94" s="52" t="str">
        <f>_xlfn.IFNA(IF(VLOOKUP($D94,Organización_Modular!$F$10:$G$195,2,FALSE)=I$23,Itinerario!W94," ")," ")</f>
        <v xml:space="preserve"> </v>
      </c>
      <c r="J94" s="52" t="str">
        <f>_xlfn.IFNA(IF(VLOOKUP($D94,Organización_Modular!$F$10:$G$195,2,FALSE)=J$23,Itinerario!T94," ")," ")</f>
        <v xml:space="preserve"> </v>
      </c>
      <c r="K94" s="52" t="str">
        <f>_xlfn.IFNA(IF(VLOOKUP($D94,Organización_Modular!$F$10:$G$195,2,FALSE)=K$23,Itinerario!W94," ")," ")</f>
        <v xml:space="preserve"> </v>
      </c>
      <c r="L94" s="52" t="str">
        <f>_xlfn.IFNA(IF(VLOOKUP($D94,Organización_Modular!$F$10:$G$195,2,FALSE)=L$23,Itinerario!T94," ")," ")</f>
        <v xml:space="preserve"> </v>
      </c>
      <c r="M94" s="52" t="str">
        <f>_xlfn.IFNA(IF(VLOOKUP($D94,Organización_Modular!$F$10:$G$195,2,FALSE)=M$23,Itinerario!W94," ")," ")</f>
        <v xml:space="preserve"> </v>
      </c>
      <c r="N94" s="52" t="str">
        <f>_xlfn.IFNA(IF(VLOOKUP($D94,Organización_Modular!$F$10:$G$195,2,FALSE)=N$23,Itinerario!T94," ")," ")</f>
        <v xml:space="preserve"> </v>
      </c>
      <c r="O94" s="52" t="str">
        <f>_xlfn.IFNA(IF(VLOOKUP($D94,Organización_Modular!$F$10:$G$195,2,FALSE)=O$23,Itinerario!W94," ")," ")</f>
        <v xml:space="preserve"> </v>
      </c>
      <c r="P94" s="52">
        <f>_xlfn.IFNA(IF(VLOOKUP($D94,Organización_Modular!$F$10:$G$195,2,FALSE)=P$23,Itinerario!T94," ")," ")</f>
        <v>3</v>
      </c>
      <c r="Q94" s="52">
        <f>_xlfn.IFNA(IF(VLOOKUP($D94,Organización_Modular!$F$10:$G$195,2,FALSE)=Q$23,Itinerario!W94," ")," ")</f>
        <v>80</v>
      </c>
      <c r="R94" s="52">
        <f>Organización_Modular!H80</f>
        <v>1</v>
      </c>
      <c r="S94" s="52">
        <f>Organización_Modular!I80</f>
        <v>2</v>
      </c>
      <c r="T94" s="110">
        <f t="shared" si="8"/>
        <v>3</v>
      </c>
      <c r="U94" s="52">
        <f t="shared" si="9"/>
        <v>16</v>
      </c>
      <c r="V94" s="52">
        <f t="shared" si="10"/>
        <v>64</v>
      </c>
      <c r="W94" s="110">
        <f t="shared" si="11"/>
        <v>80</v>
      </c>
      <c r="X94" s="115">
        <f t="shared" si="12"/>
        <v>80</v>
      </c>
    </row>
    <row r="95" spans="1:24" ht="38.25" customHeight="1" x14ac:dyDescent="0.2">
      <c r="A95" s="478"/>
      <c r="B95" s="385"/>
      <c r="C95" s="481"/>
      <c r="D95" s="480" t="str">
        <f>Organización_Modular!F81</f>
        <v>Costos y presupuestos</v>
      </c>
      <c r="E95" s="480"/>
      <c r="F95" s="52" t="str">
        <f>_xlfn.IFNA(IF(VLOOKUP($D95,Organización_Modular!$F$10:$G$195,2,FALSE)=F$23,Itinerario!T95," ")," ")</f>
        <v xml:space="preserve"> </v>
      </c>
      <c r="G95" s="52" t="str">
        <f>_xlfn.IFNA(IF(VLOOKUP($D95,Organización_Modular!$F$10:$G$195,2,FALSE)=G$23,Itinerario!W95," ")," ")</f>
        <v xml:space="preserve"> </v>
      </c>
      <c r="H95" s="52" t="str">
        <f>_xlfn.IFNA(IF(VLOOKUP($D95,Organización_Modular!$F$10:$G$195,2,FALSE)=H$23,Itinerario!T95," ")," ")</f>
        <v xml:space="preserve"> </v>
      </c>
      <c r="I95" s="52" t="str">
        <f>_xlfn.IFNA(IF(VLOOKUP($D95,Organización_Modular!$F$10:$G$195,2,FALSE)=I$23,Itinerario!W95," ")," ")</f>
        <v xml:space="preserve"> </v>
      </c>
      <c r="J95" s="52" t="str">
        <f>_xlfn.IFNA(IF(VLOOKUP($D95,Organización_Modular!$F$10:$G$195,2,FALSE)=J$23,Itinerario!T95," ")," ")</f>
        <v xml:space="preserve"> </v>
      </c>
      <c r="K95" s="52" t="str">
        <f>_xlfn.IFNA(IF(VLOOKUP($D95,Organización_Modular!$F$10:$G$195,2,FALSE)=K$23,Itinerario!W95," ")," ")</f>
        <v xml:space="preserve"> </v>
      </c>
      <c r="L95" s="52" t="str">
        <f>_xlfn.IFNA(IF(VLOOKUP($D95,Organización_Modular!$F$10:$G$195,2,FALSE)=L$23,Itinerario!T95," ")," ")</f>
        <v xml:space="preserve"> </v>
      </c>
      <c r="M95" s="52" t="str">
        <f>_xlfn.IFNA(IF(VLOOKUP($D95,Organización_Modular!$F$10:$G$195,2,FALSE)=M$23,Itinerario!W95," ")," ")</f>
        <v xml:space="preserve"> </v>
      </c>
      <c r="N95" s="52" t="str">
        <f>_xlfn.IFNA(IF(VLOOKUP($D95,Organización_Modular!$F$10:$G$195,2,FALSE)=N$23,Itinerario!T95," ")," ")</f>
        <v xml:space="preserve"> </v>
      </c>
      <c r="O95" s="52" t="str">
        <f>_xlfn.IFNA(IF(VLOOKUP($D95,Organización_Modular!$F$10:$G$195,2,FALSE)=O$23,Itinerario!W95," ")," ")</f>
        <v xml:space="preserve"> </v>
      </c>
      <c r="P95" s="52">
        <f>_xlfn.IFNA(IF(VLOOKUP($D95,Organización_Modular!$F$10:$G$195,2,FALSE)=P$23,Itinerario!T95," ")," ")</f>
        <v>4</v>
      </c>
      <c r="Q95" s="52">
        <f>_xlfn.IFNA(IF(VLOOKUP($D95,Organización_Modular!$F$10:$G$195,2,FALSE)=Q$23,Itinerario!W95," ")," ")</f>
        <v>96</v>
      </c>
      <c r="R95" s="52">
        <f>Organización_Modular!H81</f>
        <v>2</v>
      </c>
      <c r="S95" s="52">
        <f>Organización_Modular!I81</f>
        <v>2</v>
      </c>
      <c r="T95" s="110">
        <f t="shared" si="8"/>
        <v>4</v>
      </c>
      <c r="U95" s="52">
        <f t="shared" si="9"/>
        <v>32</v>
      </c>
      <c r="V95" s="52">
        <f t="shared" si="10"/>
        <v>64</v>
      </c>
      <c r="W95" s="110">
        <f t="shared" si="11"/>
        <v>96</v>
      </c>
      <c r="X95" s="115">
        <f t="shared" si="12"/>
        <v>96</v>
      </c>
    </row>
    <row r="96" spans="1:24" ht="28.5" hidden="1" customHeight="1" x14ac:dyDescent="0.2">
      <c r="A96" s="478"/>
      <c r="B96" s="385"/>
      <c r="C96" s="481"/>
      <c r="D96" s="480">
        <f>Organización_Modular!F82</f>
        <v>0</v>
      </c>
      <c r="E96" s="480"/>
      <c r="F96" s="52" t="str">
        <f>_xlfn.IFNA(IF(VLOOKUP($D96,Organización_Modular!$F$10:$G$195,2,FALSE)=F$23,Itinerario!T96," ")," ")</f>
        <v xml:space="preserve"> </v>
      </c>
      <c r="G96" s="52" t="str">
        <f>_xlfn.IFNA(IF(VLOOKUP($D96,Organización_Modular!$F$10:$G$195,2,FALSE)=G$23,Itinerario!W96," ")," ")</f>
        <v xml:space="preserve"> </v>
      </c>
      <c r="H96" s="52" t="str">
        <f>_xlfn.IFNA(IF(VLOOKUP($D96,Organización_Modular!$F$10:$G$195,2,FALSE)=H$23,Itinerario!T96," ")," ")</f>
        <v xml:space="preserve"> </v>
      </c>
      <c r="I96" s="52" t="str">
        <f>_xlfn.IFNA(IF(VLOOKUP($D96,Organización_Modular!$F$10:$G$195,2,FALSE)=I$23,Itinerario!W96," ")," ")</f>
        <v xml:space="preserve"> </v>
      </c>
      <c r="J96" s="52" t="str">
        <f>_xlfn.IFNA(IF(VLOOKUP($D96,Organización_Modular!$F$10:$G$195,2,FALSE)=J$23,Itinerario!T96," ")," ")</f>
        <v xml:space="preserve"> </v>
      </c>
      <c r="K96" s="52" t="str">
        <f>_xlfn.IFNA(IF(VLOOKUP($D96,Organización_Modular!$F$10:$G$195,2,FALSE)=K$23,Itinerario!W96," ")," ")</f>
        <v xml:space="preserve"> </v>
      </c>
      <c r="L96" s="52" t="str">
        <f>_xlfn.IFNA(IF(VLOOKUP($D96,Organización_Modular!$F$10:$G$195,2,FALSE)=L$23,Itinerario!T96," ")," ")</f>
        <v xml:space="preserve"> </v>
      </c>
      <c r="M96" s="52" t="str">
        <f>_xlfn.IFNA(IF(VLOOKUP($D96,Organización_Modular!$F$10:$G$195,2,FALSE)=M$23,Itinerario!W96," ")," ")</f>
        <v xml:space="preserve"> </v>
      </c>
      <c r="N96" s="52" t="str">
        <f>_xlfn.IFNA(IF(VLOOKUP($D96,Organización_Modular!$F$10:$G$195,2,FALSE)=N$23,Itinerario!T96," ")," ")</f>
        <v xml:space="preserve"> </v>
      </c>
      <c r="O96" s="52" t="str">
        <f>_xlfn.IFNA(IF(VLOOKUP($D96,Organización_Modular!$F$10:$G$195,2,FALSE)=O$23,Itinerario!W96," ")," ")</f>
        <v xml:space="preserve"> </v>
      </c>
      <c r="P96" s="52" t="str">
        <f>_xlfn.IFNA(IF(VLOOKUP($D96,Organización_Modular!$F$10:$G$195,2,FALSE)=P$23,Itinerario!T96," ")," ")</f>
        <v xml:space="preserve"> </v>
      </c>
      <c r="Q96" s="52" t="str">
        <f>_xlfn.IFNA(IF(VLOOKUP($D96,Organización_Modular!$F$10:$G$195,2,FALSE)=Q$23,Itinerario!W96," ")," ")</f>
        <v xml:space="preserve"> </v>
      </c>
      <c r="R96" s="52">
        <f>Organización_Modular!H82</f>
        <v>0</v>
      </c>
      <c r="S96" s="52">
        <f>Organización_Modular!I82</f>
        <v>0</v>
      </c>
      <c r="T96" s="110">
        <f t="shared" si="8"/>
        <v>0</v>
      </c>
      <c r="U96" s="52">
        <f t="shared" si="9"/>
        <v>0</v>
      </c>
      <c r="V96" s="52">
        <f t="shared" si="10"/>
        <v>0</v>
      </c>
      <c r="W96" s="110">
        <f t="shared" si="11"/>
        <v>0</v>
      </c>
      <c r="X96" s="115">
        <f t="shared" si="12"/>
        <v>0</v>
      </c>
    </row>
    <row r="97" spans="1:24" ht="28.5" hidden="1" customHeight="1" x14ac:dyDescent="0.2">
      <c r="A97" s="478"/>
      <c r="B97" s="385"/>
      <c r="C97" s="481"/>
      <c r="D97" s="480">
        <f>Organización_Modular!F83</f>
        <v>0</v>
      </c>
      <c r="E97" s="480"/>
      <c r="F97" s="52" t="str">
        <f>_xlfn.IFNA(IF(VLOOKUP($D97,Organización_Modular!$F$10:$G$195,2,FALSE)=F$23,Itinerario!T97," ")," ")</f>
        <v xml:space="preserve"> </v>
      </c>
      <c r="G97" s="52" t="str">
        <f>_xlfn.IFNA(IF(VLOOKUP($D97,Organización_Modular!$F$10:$G$195,2,FALSE)=G$23,Itinerario!W97," ")," ")</f>
        <v xml:space="preserve"> </v>
      </c>
      <c r="H97" s="52" t="str">
        <f>_xlfn.IFNA(IF(VLOOKUP($D97,Organización_Modular!$F$10:$G$195,2,FALSE)=H$23,Itinerario!T97," ")," ")</f>
        <v xml:space="preserve"> </v>
      </c>
      <c r="I97" s="52" t="str">
        <f>_xlfn.IFNA(IF(VLOOKUP($D97,Organización_Modular!$F$10:$G$195,2,FALSE)=I$23,Itinerario!W97," ")," ")</f>
        <v xml:space="preserve"> </v>
      </c>
      <c r="J97" s="52" t="str">
        <f>_xlfn.IFNA(IF(VLOOKUP($D97,Organización_Modular!$F$10:$G$195,2,FALSE)=J$23,Itinerario!T97," ")," ")</f>
        <v xml:space="preserve"> </v>
      </c>
      <c r="K97" s="52" t="str">
        <f>_xlfn.IFNA(IF(VLOOKUP($D97,Organización_Modular!$F$10:$G$195,2,FALSE)=K$23,Itinerario!W97," ")," ")</f>
        <v xml:space="preserve"> </v>
      </c>
      <c r="L97" s="52" t="str">
        <f>_xlfn.IFNA(IF(VLOOKUP($D97,Organización_Modular!$F$10:$G$195,2,FALSE)=L$23,Itinerario!T97," ")," ")</f>
        <v xml:space="preserve"> </v>
      </c>
      <c r="M97" s="52" t="str">
        <f>_xlfn.IFNA(IF(VLOOKUP($D97,Organización_Modular!$F$10:$G$195,2,FALSE)=M$23,Itinerario!W97," ")," ")</f>
        <v xml:space="preserve"> </v>
      </c>
      <c r="N97" s="52" t="str">
        <f>_xlfn.IFNA(IF(VLOOKUP($D97,Organización_Modular!$F$10:$G$195,2,FALSE)=N$23,Itinerario!T97," ")," ")</f>
        <v xml:space="preserve"> </v>
      </c>
      <c r="O97" s="52" t="str">
        <f>_xlfn.IFNA(IF(VLOOKUP($D97,Organización_Modular!$F$10:$G$195,2,FALSE)=O$23,Itinerario!W97," ")," ")</f>
        <v xml:space="preserve"> </v>
      </c>
      <c r="P97" s="52" t="str">
        <f>_xlfn.IFNA(IF(VLOOKUP($D97,Organización_Modular!$F$10:$G$195,2,FALSE)=P$23,Itinerario!T97," ")," ")</f>
        <v xml:space="preserve"> </v>
      </c>
      <c r="Q97" s="52" t="str">
        <f>_xlfn.IFNA(IF(VLOOKUP($D97,Organización_Modular!$F$10:$G$195,2,FALSE)=Q$23,Itinerario!W97," ")," ")</f>
        <v xml:space="preserve"> </v>
      </c>
      <c r="R97" s="52">
        <f>Organización_Modular!H83</f>
        <v>0</v>
      </c>
      <c r="S97" s="52">
        <f>Organización_Modular!I83</f>
        <v>0</v>
      </c>
      <c r="T97" s="110">
        <f t="shared" si="8"/>
        <v>0</v>
      </c>
      <c r="U97" s="52">
        <f t="shared" si="9"/>
        <v>0</v>
      </c>
      <c r="V97" s="52">
        <f t="shared" si="10"/>
        <v>0</v>
      </c>
      <c r="W97" s="110">
        <f t="shared" si="11"/>
        <v>0</v>
      </c>
      <c r="X97" s="115">
        <f t="shared" si="12"/>
        <v>0</v>
      </c>
    </row>
    <row r="98" spans="1:24" ht="31.5" hidden="1" customHeight="1" x14ac:dyDescent="0.2">
      <c r="A98" s="478"/>
      <c r="B98" s="385"/>
      <c r="C98" s="481"/>
      <c r="D98" s="480">
        <f>Organización_Modular!F84</f>
        <v>0</v>
      </c>
      <c r="E98" s="480"/>
      <c r="F98" s="52" t="str">
        <f>_xlfn.IFNA(IF(VLOOKUP($D98,Organización_Modular!$F$10:$G$195,2,FALSE)=F$23,Itinerario!T98," ")," ")</f>
        <v xml:space="preserve"> </v>
      </c>
      <c r="G98" s="52" t="str">
        <f>_xlfn.IFNA(IF(VLOOKUP($D98,Organización_Modular!$F$10:$G$195,2,FALSE)=G$23,Itinerario!W98," ")," ")</f>
        <v xml:space="preserve"> </v>
      </c>
      <c r="H98" s="52" t="str">
        <f>_xlfn.IFNA(IF(VLOOKUP($D98,Organización_Modular!$F$10:$G$195,2,FALSE)=H$23,Itinerario!T98," ")," ")</f>
        <v xml:space="preserve"> </v>
      </c>
      <c r="I98" s="52" t="str">
        <f>_xlfn.IFNA(IF(VLOOKUP($D98,Organización_Modular!$F$10:$G$195,2,FALSE)=I$23,Itinerario!W98," ")," ")</f>
        <v xml:space="preserve"> </v>
      </c>
      <c r="J98" s="52" t="str">
        <f>_xlfn.IFNA(IF(VLOOKUP($D98,Organización_Modular!$F$10:$G$195,2,FALSE)=J$23,Itinerario!T98," ")," ")</f>
        <v xml:space="preserve"> </v>
      </c>
      <c r="K98" s="52" t="str">
        <f>_xlfn.IFNA(IF(VLOOKUP($D98,Organización_Modular!$F$10:$G$195,2,FALSE)=K$23,Itinerario!W98," ")," ")</f>
        <v xml:space="preserve"> </v>
      </c>
      <c r="L98" s="52" t="str">
        <f>_xlfn.IFNA(IF(VLOOKUP($D98,Organización_Modular!$F$10:$G$195,2,FALSE)=L$23,Itinerario!T98," ")," ")</f>
        <v xml:space="preserve"> </v>
      </c>
      <c r="M98" s="52" t="str">
        <f>_xlfn.IFNA(IF(VLOOKUP($D98,Organización_Modular!$F$10:$G$195,2,FALSE)=M$23,Itinerario!W98," ")," ")</f>
        <v xml:space="preserve"> </v>
      </c>
      <c r="N98" s="52" t="str">
        <f>_xlfn.IFNA(IF(VLOOKUP($D98,Organización_Modular!$F$10:$G$195,2,FALSE)=N$23,Itinerario!T98," ")," ")</f>
        <v xml:space="preserve"> </v>
      </c>
      <c r="O98" s="52" t="str">
        <f>_xlfn.IFNA(IF(VLOOKUP($D98,Organización_Modular!$F$10:$G$195,2,FALSE)=O$23,Itinerario!W98," ")," ")</f>
        <v xml:space="preserve"> </v>
      </c>
      <c r="P98" s="52" t="str">
        <f>_xlfn.IFNA(IF(VLOOKUP($D98,Organización_Modular!$F$10:$G$195,2,FALSE)=P$23,Itinerario!T98," ")," ")</f>
        <v xml:space="preserve"> </v>
      </c>
      <c r="Q98" s="52" t="str">
        <f>_xlfn.IFNA(IF(VLOOKUP($D98,Organización_Modular!$F$10:$G$195,2,FALSE)=Q$23,Itinerario!W98," ")," ")</f>
        <v xml:space="preserve"> </v>
      </c>
      <c r="R98" s="52">
        <f>Organización_Modular!H84</f>
        <v>0</v>
      </c>
      <c r="S98" s="52">
        <f>Organización_Modular!I84</f>
        <v>0</v>
      </c>
      <c r="T98" s="110">
        <f t="shared" si="8"/>
        <v>0</v>
      </c>
      <c r="U98" s="52">
        <f t="shared" si="9"/>
        <v>0</v>
      </c>
      <c r="V98" s="52">
        <f t="shared" si="10"/>
        <v>0</v>
      </c>
      <c r="W98" s="110">
        <f t="shared" si="11"/>
        <v>0</v>
      </c>
      <c r="X98" s="115">
        <f t="shared" si="12"/>
        <v>0</v>
      </c>
    </row>
    <row r="99" spans="1:24" ht="24.75" hidden="1" customHeight="1" x14ac:dyDescent="0.2">
      <c r="A99" s="478"/>
      <c r="B99" s="385"/>
      <c r="C99" s="481"/>
      <c r="D99" s="480">
        <f>Organización_Modular!F85</f>
        <v>0</v>
      </c>
      <c r="E99" s="480"/>
      <c r="F99" s="52" t="str">
        <f>_xlfn.IFNA(IF(VLOOKUP($D99,Organización_Modular!$F$10:$G$195,2,FALSE)=F$23,Itinerario!T99," ")," ")</f>
        <v xml:space="preserve"> </v>
      </c>
      <c r="G99" s="52" t="str">
        <f>_xlfn.IFNA(IF(VLOOKUP($D99,Organización_Modular!$F$10:$G$195,2,FALSE)=G$23,Itinerario!W99," ")," ")</f>
        <v xml:space="preserve"> </v>
      </c>
      <c r="H99" s="52" t="str">
        <f>_xlfn.IFNA(IF(VLOOKUP($D99,Organización_Modular!$F$10:$G$195,2,FALSE)=H$23,Itinerario!T99," ")," ")</f>
        <v xml:space="preserve"> </v>
      </c>
      <c r="I99" s="52" t="str">
        <f>_xlfn.IFNA(IF(VLOOKUP($D99,Organización_Modular!$F$10:$G$195,2,FALSE)=I$23,Itinerario!W99," ")," ")</f>
        <v xml:space="preserve"> </v>
      </c>
      <c r="J99" s="52" t="str">
        <f>_xlfn.IFNA(IF(VLOOKUP($D99,Organización_Modular!$F$10:$G$195,2,FALSE)=J$23,Itinerario!T99," ")," ")</f>
        <v xml:space="preserve"> </v>
      </c>
      <c r="K99" s="52" t="str">
        <f>_xlfn.IFNA(IF(VLOOKUP($D99,Organización_Modular!$F$10:$G$195,2,FALSE)=K$23,Itinerario!W99," ")," ")</f>
        <v xml:space="preserve"> </v>
      </c>
      <c r="L99" s="52" t="str">
        <f>_xlfn.IFNA(IF(VLOOKUP($D99,Organización_Modular!$F$10:$G$195,2,FALSE)=L$23,Itinerario!T99," ")," ")</f>
        <v xml:space="preserve"> </v>
      </c>
      <c r="M99" s="52" t="str">
        <f>_xlfn.IFNA(IF(VLOOKUP($D99,Organización_Modular!$F$10:$G$195,2,FALSE)=M$23,Itinerario!W99," ")," ")</f>
        <v xml:space="preserve"> </v>
      </c>
      <c r="N99" s="52" t="str">
        <f>_xlfn.IFNA(IF(VLOOKUP($D99,Organización_Modular!$F$10:$G$195,2,FALSE)=N$23,Itinerario!T99," ")," ")</f>
        <v xml:space="preserve"> </v>
      </c>
      <c r="O99" s="52" t="str">
        <f>_xlfn.IFNA(IF(VLOOKUP($D99,Organización_Modular!$F$10:$G$195,2,FALSE)=O$23,Itinerario!W99," ")," ")</f>
        <v xml:space="preserve"> </v>
      </c>
      <c r="P99" s="52" t="str">
        <f>_xlfn.IFNA(IF(VLOOKUP($D99,Organización_Modular!$F$10:$G$195,2,FALSE)=P$23,Itinerario!T99," ")," ")</f>
        <v xml:space="preserve"> </v>
      </c>
      <c r="Q99" s="52" t="str">
        <f>_xlfn.IFNA(IF(VLOOKUP($D99,Organización_Modular!$F$10:$G$195,2,FALSE)=Q$23,Itinerario!W99," ")," ")</f>
        <v xml:space="preserve"> </v>
      </c>
      <c r="R99" s="52">
        <f>Organización_Modular!H85</f>
        <v>0</v>
      </c>
      <c r="S99" s="52">
        <f>Organización_Modular!I85</f>
        <v>0</v>
      </c>
      <c r="T99" s="110">
        <f t="shared" si="8"/>
        <v>0</v>
      </c>
      <c r="U99" s="52">
        <f t="shared" si="9"/>
        <v>0</v>
      </c>
      <c r="V99" s="52">
        <f t="shared" si="10"/>
        <v>0</v>
      </c>
      <c r="W99" s="110">
        <f t="shared" si="11"/>
        <v>0</v>
      </c>
      <c r="X99" s="115">
        <f t="shared" si="12"/>
        <v>0</v>
      </c>
    </row>
    <row r="100" spans="1:24" ht="30" hidden="1" customHeight="1" x14ac:dyDescent="0.2">
      <c r="A100" s="478"/>
      <c r="B100" s="385"/>
      <c r="C100" s="481"/>
      <c r="D100" s="480">
        <f>Organización_Modular!F86</f>
        <v>0</v>
      </c>
      <c r="E100" s="480"/>
      <c r="F100" s="52" t="str">
        <f>_xlfn.IFNA(IF(VLOOKUP($D100,Organización_Modular!$F$10:$G$195,2,FALSE)=F$23,Itinerario!T100," ")," ")</f>
        <v xml:space="preserve"> </v>
      </c>
      <c r="G100" s="52" t="str">
        <f>_xlfn.IFNA(IF(VLOOKUP($D100,Organización_Modular!$F$10:$G$195,2,FALSE)=G$23,Itinerario!W100," ")," ")</f>
        <v xml:space="preserve"> </v>
      </c>
      <c r="H100" s="52" t="str">
        <f>_xlfn.IFNA(IF(VLOOKUP($D100,Organización_Modular!$F$10:$G$195,2,FALSE)=H$23,Itinerario!T100," ")," ")</f>
        <v xml:space="preserve"> </v>
      </c>
      <c r="I100" s="52" t="str">
        <f>_xlfn.IFNA(IF(VLOOKUP($D100,Organización_Modular!$F$10:$G$195,2,FALSE)=I$23,Itinerario!W100," ")," ")</f>
        <v xml:space="preserve"> </v>
      </c>
      <c r="J100" s="52" t="str">
        <f>_xlfn.IFNA(IF(VLOOKUP($D100,Organización_Modular!$F$10:$G$195,2,FALSE)=J$23,Itinerario!T100," ")," ")</f>
        <v xml:space="preserve"> </v>
      </c>
      <c r="K100" s="52" t="str">
        <f>_xlfn.IFNA(IF(VLOOKUP($D100,Organización_Modular!$F$10:$G$195,2,FALSE)=K$23,Itinerario!W100," ")," ")</f>
        <v xml:space="preserve"> </v>
      </c>
      <c r="L100" s="52" t="str">
        <f>_xlfn.IFNA(IF(VLOOKUP($D100,Organización_Modular!$F$10:$G$195,2,FALSE)=L$23,Itinerario!T100," ")," ")</f>
        <v xml:space="preserve"> </v>
      </c>
      <c r="M100" s="52" t="str">
        <f>_xlfn.IFNA(IF(VLOOKUP($D100,Organización_Modular!$F$10:$G$195,2,FALSE)=M$23,Itinerario!W100," ")," ")</f>
        <v xml:space="preserve"> </v>
      </c>
      <c r="N100" s="52" t="str">
        <f>_xlfn.IFNA(IF(VLOOKUP($D100,Organización_Modular!$F$10:$G$195,2,FALSE)=N$23,Itinerario!T100," ")," ")</f>
        <v xml:space="preserve"> </v>
      </c>
      <c r="O100" s="52" t="str">
        <f>_xlfn.IFNA(IF(VLOOKUP($D100,Organización_Modular!$F$10:$G$195,2,FALSE)=O$23,Itinerario!W100," ")," ")</f>
        <v xml:space="preserve"> </v>
      </c>
      <c r="P100" s="52" t="str">
        <f>_xlfn.IFNA(IF(VLOOKUP($D100,Organización_Modular!$F$10:$G$195,2,FALSE)=P$23,Itinerario!T100," ")," ")</f>
        <v xml:space="preserve"> </v>
      </c>
      <c r="Q100" s="52" t="str">
        <f>_xlfn.IFNA(IF(VLOOKUP($D100,Organización_Modular!$F$10:$G$195,2,FALSE)=Q$23,Itinerario!W100," ")," ")</f>
        <v xml:space="preserve"> </v>
      </c>
      <c r="R100" s="52">
        <f>Organización_Modular!H86</f>
        <v>0</v>
      </c>
      <c r="S100" s="52">
        <f>Organización_Modular!I86</f>
        <v>0</v>
      </c>
      <c r="T100" s="110">
        <f t="shared" si="8"/>
        <v>0</v>
      </c>
      <c r="U100" s="52">
        <f t="shared" si="9"/>
        <v>0</v>
      </c>
      <c r="V100" s="52">
        <f t="shared" si="10"/>
        <v>0</v>
      </c>
      <c r="W100" s="110">
        <f t="shared" si="11"/>
        <v>0</v>
      </c>
      <c r="X100" s="115">
        <f t="shared" si="12"/>
        <v>0</v>
      </c>
    </row>
    <row r="101" spans="1:24" ht="28.5" hidden="1" customHeight="1" x14ac:dyDescent="0.2">
      <c r="A101" s="478"/>
      <c r="B101" s="385"/>
      <c r="C101" s="481"/>
      <c r="D101" s="480">
        <f>Organización_Modular!F87</f>
        <v>0</v>
      </c>
      <c r="E101" s="480"/>
      <c r="F101" s="52" t="str">
        <f>_xlfn.IFNA(IF(VLOOKUP($D101,Organización_Modular!$F$10:$G$195,2,FALSE)=F$23,Itinerario!T101," ")," ")</f>
        <v xml:space="preserve"> </v>
      </c>
      <c r="G101" s="52" t="str">
        <f>_xlfn.IFNA(IF(VLOOKUP($D101,Organización_Modular!$F$10:$G$195,2,FALSE)=G$23,Itinerario!W101," ")," ")</f>
        <v xml:space="preserve"> </v>
      </c>
      <c r="H101" s="52" t="str">
        <f>_xlfn.IFNA(IF(VLOOKUP($D101,Organización_Modular!$F$10:$G$195,2,FALSE)=H$23,Itinerario!T101," ")," ")</f>
        <v xml:space="preserve"> </v>
      </c>
      <c r="I101" s="52" t="str">
        <f>_xlfn.IFNA(IF(VLOOKUP($D101,Organización_Modular!$F$10:$G$195,2,FALSE)=I$23,Itinerario!W101," ")," ")</f>
        <v xml:space="preserve"> </v>
      </c>
      <c r="J101" s="52" t="str">
        <f>_xlfn.IFNA(IF(VLOOKUP($D101,Organización_Modular!$F$10:$G$195,2,FALSE)=J$23,Itinerario!T101," ")," ")</f>
        <v xml:space="preserve"> </v>
      </c>
      <c r="K101" s="52" t="str">
        <f>_xlfn.IFNA(IF(VLOOKUP($D101,Organización_Modular!$F$10:$G$195,2,FALSE)=K$23,Itinerario!W101," ")," ")</f>
        <v xml:space="preserve"> </v>
      </c>
      <c r="L101" s="52" t="str">
        <f>_xlfn.IFNA(IF(VLOOKUP($D101,Organización_Modular!$F$10:$G$195,2,FALSE)=L$23,Itinerario!T101," ")," ")</f>
        <v xml:space="preserve"> </v>
      </c>
      <c r="M101" s="52" t="str">
        <f>_xlfn.IFNA(IF(VLOOKUP($D101,Organización_Modular!$F$10:$G$195,2,FALSE)=M$23,Itinerario!W101," ")," ")</f>
        <v xml:space="preserve"> </v>
      </c>
      <c r="N101" s="52" t="str">
        <f>_xlfn.IFNA(IF(VLOOKUP($D101,Organización_Modular!$F$10:$G$195,2,FALSE)=N$23,Itinerario!T101," ")," ")</f>
        <v xml:space="preserve"> </v>
      </c>
      <c r="O101" s="52" t="str">
        <f>_xlfn.IFNA(IF(VLOOKUP($D101,Organización_Modular!$F$10:$G$195,2,FALSE)=O$23,Itinerario!W101," ")," ")</f>
        <v xml:space="preserve"> </v>
      </c>
      <c r="P101" s="52" t="str">
        <f>_xlfn.IFNA(IF(VLOOKUP($D101,Organización_Modular!$F$10:$G$195,2,FALSE)=P$23,Itinerario!T101," ")," ")</f>
        <v xml:space="preserve"> </v>
      </c>
      <c r="Q101" s="52" t="str">
        <f>_xlfn.IFNA(IF(VLOOKUP($D101,Organización_Modular!$F$10:$G$195,2,FALSE)=Q$23,Itinerario!W101," ")," ")</f>
        <v xml:space="preserve"> </v>
      </c>
      <c r="R101" s="52">
        <f>Organización_Modular!H87</f>
        <v>0</v>
      </c>
      <c r="S101" s="52">
        <f>Organización_Modular!I87</f>
        <v>0</v>
      </c>
      <c r="T101" s="110">
        <f t="shared" si="8"/>
        <v>0</v>
      </c>
      <c r="U101" s="52">
        <f t="shared" si="9"/>
        <v>0</v>
      </c>
      <c r="V101" s="52">
        <f t="shared" si="10"/>
        <v>0</v>
      </c>
      <c r="W101" s="110">
        <f t="shared" si="11"/>
        <v>0</v>
      </c>
      <c r="X101" s="115">
        <f t="shared" si="12"/>
        <v>0</v>
      </c>
    </row>
    <row r="102" spans="1:24" ht="27" hidden="1" customHeight="1" x14ac:dyDescent="0.2">
      <c r="A102" s="478"/>
      <c r="B102" s="385"/>
      <c r="C102" s="481"/>
      <c r="D102" s="480">
        <f>Organización_Modular!F88</f>
        <v>0</v>
      </c>
      <c r="E102" s="480"/>
      <c r="F102" s="52" t="str">
        <f>_xlfn.IFNA(IF(VLOOKUP($D102,Organización_Modular!$F$10:$G$195,2,FALSE)=F$23,Itinerario!T102," ")," ")</f>
        <v xml:space="preserve"> </v>
      </c>
      <c r="G102" s="52" t="str">
        <f>_xlfn.IFNA(IF(VLOOKUP($D102,Organización_Modular!$F$10:$G$195,2,FALSE)=G$23,Itinerario!W102," ")," ")</f>
        <v xml:space="preserve"> </v>
      </c>
      <c r="H102" s="52" t="str">
        <f>_xlfn.IFNA(IF(VLOOKUP($D102,Organización_Modular!$F$10:$G$195,2,FALSE)=H$23,Itinerario!T102," ")," ")</f>
        <v xml:space="preserve"> </v>
      </c>
      <c r="I102" s="52" t="str">
        <f>_xlfn.IFNA(IF(VLOOKUP($D102,Organización_Modular!$F$10:$G$195,2,FALSE)=I$23,Itinerario!W102," ")," ")</f>
        <v xml:space="preserve"> </v>
      </c>
      <c r="J102" s="52" t="str">
        <f>_xlfn.IFNA(IF(VLOOKUP($D102,Organización_Modular!$F$10:$G$195,2,FALSE)=J$23,Itinerario!T102," ")," ")</f>
        <v xml:space="preserve"> </v>
      </c>
      <c r="K102" s="52" t="str">
        <f>_xlfn.IFNA(IF(VLOOKUP($D102,Organización_Modular!$F$10:$G$195,2,FALSE)=K$23,Itinerario!W102," ")," ")</f>
        <v xml:space="preserve"> </v>
      </c>
      <c r="L102" s="52" t="str">
        <f>_xlfn.IFNA(IF(VLOOKUP($D102,Organización_Modular!$F$10:$G$195,2,FALSE)=L$23,Itinerario!T102," ")," ")</f>
        <v xml:space="preserve"> </v>
      </c>
      <c r="M102" s="52" t="str">
        <f>_xlfn.IFNA(IF(VLOOKUP($D102,Organización_Modular!$F$10:$G$195,2,FALSE)=M$23,Itinerario!W102," ")," ")</f>
        <v xml:space="preserve"> </v>
      </c>
      <c r="N102" s="52" t="str">
        <f>_xlfn.IFNA(IF(VLOOKUP($D102,Organización_Modular!$F$10:$G$195,2,FALSE)=N$23,Itinerario!T102," ")," ")</f>
        <v xml:space="preserve"> </v>
      </c>
      <c r="O102" s="52" t="str">
        <f>_xlfn.IFNA(IF(VLOOKUP($D102,Organización_Modular!$F$10:$G$195,2,FALSE)=O$23,Itinerario!W102," ")," ")</f>
        <v xml:space="preserve"> </v>
      </c>
      <c r="P102" s="52" t="str">
        <f>_xlfn.IFNA(IF(VLOOKUP($D102,Organización_Modular!$F$10:$G$195,2,FALSE)=P$23,Itinerario!T102," ")," ")</f>
        <v xml:space="preserve"> </v>
      </c>
      <c r="Q102" s="52" t="str">
        <f>_xlfn.IFNA(IF(VLOOKUP($D102,Organización_Modular!$F$10:$G$195,2,FALSE)=Q$23,Itinerario!W102," ")," ")</f>
        <v xml:space="preserve"> </v>
      </c>
      <c r="R102" s="52">
        <f>Organización_Modular!H88</f>
        <v>0</v>
      </c>
      <c r="S102" s="52">
        <f>Organización_Modular!I88</f>
        <v>0</v>
      </c>
      <c r="T102" s="110">
        <f t="shared" si="8"/>
        <v>0</v>
      </c>
      <c r="U102" s="52">
        <f t="shared" si="9"/>
        <v>0</v>
      </c>
      <c r="V102" s="52">
        <f t="shared" si="10"/>
        <v>0</v>
      </c>
      <c r="W102" s="110">
        <f t="shared" si="11"/>
        <v>0</v>
      </c>
      <c r="X102" s="115">
        <f t="shared" si="12"/>
        <v>0</v>
      </c>
    </row>
    <row r="103" spans="1:24" ht="33" hidden="1" customHeight="1" x14ac:dyDescent="0.2">
      <c r="A103" s="478"/>
      <c r="B103" s="385"/>
      <c r="C103" s="481"/>
      <c r="D103" s="480">
        <f>Organización_Modular!F89</f>
        <v>0</v>
      </c>
      <c r="E103" s="480"/>
      <c r="F103" s="52" t="str">
        <f>_xlfn.IFNA(IF(VLOOKUP($D103,Organización_Modular!$F$10:$G$195,2,FALSE)=F$23,Itinerario!T103," ")," ")</f>
        <v xml:space="preserve"> </v>
      </c>
      <c r="G103" s="52" t="str">
        <f>_xlfn.IFNA(IF(VLOOKUP($D103,Organización_Modular!$F$10:$G$195,2,FALSE)=G$23,Itinerario!W103," ")," ")</f>
        <v xml:space="preserve"> </v>
      </c>
      <c r="H103" s="52" t="str">
        <f>_xlfn.IFNA(IF(VLOOKUP($D103,Organización_Modular!$F$10:$G$195,2,FALSE)=H$23,Itinerario!T103," ")," ")</f>
        <v xml:space="preserve"> </v>
      </c>
      <c r="I103" s="52" t="str">
        <f>_xlfn.IFNA(IF(VLOOKUP($D103,Organización_Modular!$F$10:$G$195,2,FALSE)=I$23,Itinerario!W103," ")," ")</f>
        <v xml:space="preserve"> </v>
      </c>
      <c r="J103" s="52" t="str">
        <f>_xlfn.IFNA(IF(VLOOKUP($D103,Organización_Modular!$F$10:$G$195,2,FALSE)=J$23,Itinerario!T103," ")," ")</f>
        <v xml:space="preserve"> </v>
      </c>
      <c r="K103" s="52" t="str">
        <f>_xlfn.IFNA(IF(VLOOKUP($D103,Organización_Modular!$F$10:$G$195,2,FALSE)=K$23,Itinerario!W103," ")," ")</f>
        <v xml:space="preserve"> </v>
      </c>
      <c r="L103" s="52" t="str">
        <f>_xlfn.IFNA(IF(VLOOKUP($D103,Organización_Modular!$F$10:$G$195,2,FALSE)=L$23,Itinerario!T103," ")," ")</f>
        <v xml:space="preserve"> </v>
      </c>
      <c r="M103" s="52" t="str">
        <f>_xlfn.IFNA(IF(VLOOKUP($D103,Organización_Modular!$F$10:$G$195,2,FALSE)=M$23,Itinerario!W103," ")," ")</f>
        <v xml:space="preserve"> </v>
      </c>
      <c r="N103" s="52" t="str">
        <f>_xlfn.IFNA(IF(VLOOKUP($D103,Organización_Modular!$F$10:$G$195,2,FALSE)=N$23,Itinerario!T103," ")," ")</f>
        <v xml:space="preserve"> </v>
      </c>
      <c r="O103" s="52" t="str">
        <f>_xlfn.IFNA(IF(VLOOKUP($D103,Organización_Modular!$F$10:$G$195,2,FALSE)=O$23,Itinerario!W103," ")," ")</f>
        <v xml:space="preserve"> </v>
      </c>
      <c r="P103" s="52" t="str">
        <f>_xlfn.IFNA(IF(VLOOKUP($D103,Organización_Modular!$F$10:$G$195,2,FALSE)=P$23,Itinerario!T103," ")," ")</f>
        <v xml:space="preserve"> </v>
      </c>
      <c r="Q103" s="52" t="str">
        <f>_xlfn.IFNA(IF(VLOOKUP($D103,Organización_Modular!$F$10:$G$195,2,FALSE)=Q$23,Itinerario!W103," ")," ")</f>
        <v xml:space="preserve"> </v>
      </c>
      <c r="R103" s="52">
        <f>Organización_Modular!H89</f>
        <v>0</v>
      </c>
      <c r="S103" s="52">
        <f>Organización_Modular!I89</f>
        <v>0</v>
      </c>
      <c r="T103" s="110">
        <f t="shared" si="8"/>
        <v>0</v>
      </c>
      <c r="U103" s="52">
        <f t="shared" si="9"/>
        <v>0</v>
      </c>
      <c r="V103" s="52">
        <f t="shared" si="10"/>
        <v>0</v>
      </c>
      <c r="W103" s="110">
        <f t="shared" si="11"/>
        <v>0</v>
      </c>
      <c r="X103" s="115">
        <f t="shared" si="12"/>
        <v>0</v>
      </c>
    </row>
    <row r="104" spans="1:24" ht="24" hidden="1" customHeight="1" x14ac:dyDescent="0.2">
      <c r="A104" s="478"/>
      <c r="B104" s="385"/>
      <c r="C104" s="481"/>
      <c r="D104" s="480">
        <f>Organización_Modular!F90</f>
        <v>0</v>
      </c>
      <c r="E104" s="480"/>
      <c r="F104" s="52" t="str">
        <f>_xlfn.IFNA(IF(VLOOKUP($D104,Organización_Modular!$F$10:$G$195,2,FALSE)=F$23,Itinerario!T104," ")," ")</f>
        <v xml:space="preserve"> </v>
      </c>
      <c r="G104" s="52" t="str">
        <f>_xlfn.IFNA(IF(VLOOKUP($D104,Organización_Modular!$F$10:$G$195,2,FALSE)=G$23,Itinerario!W104," ")," ")</f>
        <v xml:space="preserve"> </v>
      </c>
      <c r="H104" s="52" t="str">
        <f>_xlfn.IFNA(IF(VLOOKUP($D104,Organización_Modular!$F$10:$G$195,2,FALSE)=H$23,Itinerario!T104," ")," ")</f>
        <v xml:space="preserve"> </v>
      </c>
      <c r="I104" s="52" t="str">
        <f>_xlfn.IFNA(IF(VLOOKUP($D104,Organización_Modular!$F$10:$G$195,2,FALSE)=I$23,Itinerario!W104," ")," ")</f>
        <v xml:space="preserve"> </v>
      </c>
      <c r="J104" s="52" t="str">
        <f>_xlfn.IFNA(IF(VLOOKUP($D104,Organización_Modular!$F$10:$G$195,2,FALSE)=J$23,Itinerario!T104," ")," ")</f>
        <v xml:space="preserve"> </v>
      </c>
      <c r="K104" s="52" t="str">
        <f>_xlfn.IFNA(IF(VLOOKUP($D104,Organización_Modular!$F$10:$G$195,2,FALSE)=K$23,Itinerario!W104," ")," ")</f>
        <v xml:space="preserve"> </v>
      </c>
      <c r="L104" s="52" t="str">
        <f>_xlfn.IFNA(IF(VLOOKUP($D104,Organización_Modular!$F$10:$G$195,2,FALSE)=L$23,Itinerario!T104," ")," ")</f>
        <v xml:space="preserve"> </v>
      </c>
      <c r="M104" s="52" t="str">
        <f>_xlfn.IFNA(IF(VLOOKUP($D104,Organización_Modular!$F$10:$G$195,2,FALSE)=M$23,Itinerario!W104," ")," ")</f>
        <v xml:space="preserve"> </v>
      </c>
      <c r="N104" s="52" t="str">
        <f>_xlfn.IFNA(IF(VLOOKUP($D104,Organización_Modular!$F$10:$G$195,2,FALSE)=N$23,Itinerario!T104," ")," ")</f>
        <v xml:space="preserve"> </v>
      </c>
      <c r="O104" s="52" t="str">
        <f>_xlfn.IFNA(IF(VLOOKUP($D104,Organización_Modular!$F$10:$G$195,2,FALSE)=O$23,Itinerario!W104," ")," ")</f>
        <v xml:space="preserve"> </v>
      </c>
      <c r="P104" s="52" t="str">
        <f>_xlfn.IFNA(IF(VLOOKUP($D104,Organización_Modular!$F$10:$G$195,2,FALSE)=P$23,Itinerario!T104," ")," ")</f>
        <v xml:space="preserve"> </v>
      </c>
      <c r="Q104" s="52" t="str">
        <f>_xlfn.IFNA(IF(VLOOKUP($D104,Organización_Modular!$F$10:$G$195,2,FALSE)=Q$23,Itinerario!W104," ")," ")</f>
        <v xml:space="preserve"> </v>
      </c>
      <c r="R104" s="52">
        <f>Organización_Modular!H90</f>
        <v>0</v>
      </c>
      <c r="S104" s="52">
        <f>Organización_Modular!I90</f>
        <v>0</v>
      </c>
      <c r="T104" s="110">
        <f t="shared" si="8"/>
        <v>0</v>
      </c>
      <c r="U104" s="52">
        <f t="shared" si="9"/>
        <v>0</v>
      </c>
      <c r="V104" s="52">
        <f t="shared" si="10"/>
        <v>0</v>
      </c>
      <c r="W104" s="110">
        <f t="shared" si="11"/>
        <v>0</v>
      </c>
      <c r="X104" s="115">
        <f t="shared" si="12"/>
        <v>0</v>
      </c>
    </row>
    <row r="105" spans="1:24" ht="21.75" hidden="1" customHeight="1" x14ac:dyDescent="0.2">
      <c r="A105" s="478"/>
      <c r="B105" s="385"/>
      <c r="C105" s="481"/>
      <c r="D105" s="480">
        <f>Organización_Modular!F91</f>
        <v>0</v>
      </c>
      <c r="E105" s="480"/>
      <c r="F105" s="52" t="str">
        <f>_xlfn.IFNA(IF(VLOOKUP($D105,Organización_Modular!$F$10:$G$195,2,FALSE)=F$23,Itinerario!T105," ")," ")</f>
        <v xml:space="preserve"> </v>
      </c>
      <c r="G105" s="52" t="str">
        <f>_xlfn.IFNA(IF(VLOOKUP($D105,Organización_Modular!$F$10:$G$195,2,FALSE)=G$23,Itinerario!W105," ")," ")</f>
        <v xml:space="preserve"> </v>
      </c>
      <c r="H105" s="52" t="str">
        <f>_xlfn.IFNA(IF(VLOOKUP($D105,Organización_Modular!$F$10:$G$195,2,FALSE)=H$23,Itinerario!T105," ")," ")</f>
        <v xml:space="preserve"> </v>
      </c>
      <c r="I105" s="52" t="str">
        <f>_xlfn.IFNA(IF(VLOOKUP($D105,Organización_Modular!$F$10:$G$195,2,FALSE)=I$23,Itinerario!W105," ")," ")</f>
        <v xml:space="preserve"> </v>
      </c>
      <c r="J105" s="52" t="str">
        <f>_xlfn.IFNA(IF(VLOOKUP($D105,Organización_Modular!$F$10:$G$195,2,FALSE)=J$23,Itinerario!T105," ")," ")</f>
        <v xml:space="preserve"> </v>
      </c>
      <c r="K105" s="52" t="str">
        <f>_xlfn.IFNA(IF(VLOOKUP($D105,Organización_Modular!$F$10:$G$195,2,FALSE)=K$23,Itinerario!W105," ")," ")</f>
        <v xml:space="preserve"> </v>
      </c>
      <c r="L105" s="52" t="str">
        <f>_xlfn.IFNA(IF(VLOOKUP($D105,Organización_Modular!$F$10:$G$195,2,FALSE)=L$23,Itinerario!T105," ")," ")</f>
        <v xml:space="preserve"> </v>
      </c>
      <c r="M105" s="52" t="str">
        <f>_xlfn.IFNA(IF(VLOOKUP($D105,Organización_Modular!$F$10:$G$195,2,FALSE)=M$23,Itinerario!W105," ")," ")</f>
        <v xml:space="preserve"> </v>
      </c>
      <c r="N105" s="52" t="str">
        <f>_xlfn.IFNA(IF(VLOOKUP($D105,Organización_Modular!$F$10:$G$195,2,FALSE)=N$23,Itinerario!T105," ")," ")</f>
        <v xml:space="preserve"> </v>
      </c>
      <c r="O105" s="52" t="str">
        <f>_xlfn.IFNA(IF(VLOOKUP($D105,Organización_Modular!$F$10:$G$195,2,FALSE)=O$23,Itinerario!W105," ")," ")</f>
        <v xml:space="preserve"> </v>
      </c>
      <c r="P105" s="52" t="str">
        <f>_xlfn.IFNA(IF(VLOOKUP($D105,Organización_Modular!$F$10:$G$195,2,FALSE)=P$23,Itinerario!T105," ")," ")</f>
        <v xml:space="preserve"> </v>
      </c>
      <c r="Q105" s="52" t="str">
        <f>_xlfn.IFNA(IF(VLOOKUP($D105,Organización_Modular!$F$10:$G$195,2,FALSE)=Q$23,Itinerario!W105," ")," ")</f>
        <v xml:space="preserve"> </v>
      </c>
      <c r="R105" s="52">
        <f>Organización_Modular!H91</f>
        <v>0</v>
      </c>
      <c r="S105" s="52">
        <f>Organización_Modular!I91</f>
        <v>0</v>
      </c>
      <c r="T105" s="110">
        <f t="shared" si="8"/>
        <v>0</v>
      </c>
      <c r="U105" s="52">
        <f t="shared" si="9"/>
        <v>0</v>
      </c>
      <c r="V105" s="52">
        <f t="shared" si="10"/>
        <v>0</v>
      </c>
      <c r="W105" s="110">
        <f t="shared" si="11"/>
        <v>0</v>
      </c>
      <c r="X105" s="115">
        <f t="shared" si="12"/>
        <v>0</v>
      </c>
    </row>
    <row r="106" spans="1:24" ht="49.5" customHeight="1" x14ac:dyDescent="0.2">
      <c r="A106" s="478"/>
      <c r="B106" s="386" t="str">
        <f>B44</f>
        <v>Competencias para la empleabilidad</v>
      </c>
      <c r="C106" s="481" t="str">
        <f>Organización_Modular!C92</f>
        <v xml:space="preserve">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CE6.Innovación.- Desarrollar procedimientos sistemáticos enfocados en la mejora significativa u original de un proceso, producto o servicio respondiendo a un problema, una necesidad o una oportunidad del sector productivo y educativo, el IES y la sociedad
</v>
      </c>
      <c r="D106" s="480" t="str">
        <f>Organización_Modular!F92</f>
        <v>Comportamiento Ético</v>
      </c>
      <c r="E106" s="480"/>
      <c r="F106" s="52" t="str">
        <f>_xlfn.IFNA(IF(VLOOKUP($D106,Organización_Modular!$F$10:$G$195,2,FALSE)=F$23,Itinerario!T106," ")," ")</f>
        <v xml:space="preserve"> </v>
      </c>
      <c r="G106" s="52" t="str">
        <f>_xlfn.IFNA(IF(VLOOKUP($D106,Organización_Modular!$F$10:$G$195,2,FALSE)=G$23,Itinerario!W106," ")," ")</f>
        <v xml:space="preserve"> </v>
      </c>
      <c r="H106" s="52" t="str">
        <f>_xlfn.IFNA(IF(VLOOKUP($D106,Organización_Modular!$F$10:$G$195,2,FALSE)=H$23,Itinerario!T106," ")," ")</f>
        <v xml:space="preserve"> </v>
      </c>
      <c r="I106" s="52" t="str">
        <f>_xlfn.IFNA(IF(VLOOKUP($D106,Organización_Modular!$F$10:$G$195,2,FALSE)=I$23,Itinerario!W106," ")," ")</f>
        <v xml:space="preserve"> </v>
      </c>
      <c r="J106" s="52" t="str">
        <f>_xlfn.IFNA(IF(VLOOKUP($D106,Organización_Modular!$F$10:$G$195,2,FALSE)=J$23,Itinerario!T106," ")," ")</f>
        <v xml:space="preserve"> </v>
      </c>
      <c r="K106" s="52" t="str">
        <f>_xlfn.IFNA(IF(VLOOKUP($D106,Organización_Modular!$F$10:$G$195,2,FALSE)=K$23,Itinerario!W106," ")," ")</f>
        <v xml:space="preserve"> </v>
      </c>
      <c r="L106" s="52" t="str">
        <f>_xlfn.IFNA(IF(VLOOKUP($D106,Organización_Modular!$F$10:$G$195,2,FALSE)=L$23,Itinerario!T106," ")," ")</f>
        <v xml:space="preserve"> </v>
      </c>
      <c r="M106" s="52" t="str">
        <f>_xlfn.IFNA(IF(VLOOKUP($D106,Organización_Modular!$F$10:$G$195,2,FALSE)=M$23,Itinerario!W106," ")," ")</f>
        <v xml:space="preserve"> </v>
      </c>
      <c r="N106" s="52" t="str">
        <f>_xlfn.IFNA(IF(VLOOKUP($D106,Organización_Modular!$F$10:$G$195,2,FALSE)=N$23,Itinerario!T106," ")," ")</f>
        <v xml:space="preserve"> </v>
      </c>
      <c r="O106" s="52" t="str">
        <f>_xlfn.IFNA(IF(VLOOKUP($D106,Organización_Modular!$F$10:$G$195,2,FALSE)=O$23,Itinerario!W106," ")," ")</f>
        <v xml:space="preserve"> </v>
      </c>
      <c r="P106" s="52">
        <f>_xlfn.IFNA(IF(VLOOKUP($D106,Organización_Modular!$F$10:$G$195,2,FALSE)=P$23,Itinerario!T106," ")," ")</f>
        <v>2</v>
      </c>
      <c r="Q106" s="52">
        <f>_xlfn.IFNA(IF(VLOOKUP($D106,Organización_Modular!$F$10:$G$195,2,FALSE)=Q$23,Itinerario!W106," ")," ")</f>
        <v>48</v>
      </c>
      <c r="R106" s="52">
        <f>Organización_Modular!H92</f>
        <v>1</v>
      </c>
      <c r="S106" s="52">
        <f>Organización_Modular!I92</f>
        <v>1</v>
      </c>
      <c r="T106" s="110">
        <f t="shared" si="8"/>
        <v>2</v>
      </c>
      <c r="U106" s="52">
        <f t="shared" si="9"/>
        <v>16</v>
      </c>
      <c r="V106" s="52">
        <f t="shared" si="10"/>
        <v>32</v>
      </c>
      <c r="W106" s="110">
        <f t="shared" si="11"/>
        <v>48</v>
      </c>
      <c r="X106" s="115">
        <f t="shared" si="12"/>
        <v>48</v>
      </c>
    </row>
    <row r="107" spans="1:24" ht="52.5" customHeight="1" x14ac:dyDescent="0.2">
      <c r="A107" s="478"/>
      <c r="B107" s="386"/>
      <c r="C107" s="481"/>
      <c r="D107" s="480" t="str">
        <f>Organización_Modular!F93</f>
        <v>Metodologia de la Investigación Tecnológica</v>
      </c>
      <c r="E107" s="480"/>
      <c r="F107" s="52" t="str">
        <f>_xlfn.IFNA(IF(VLOOKUP($D107,Organización_Modular!$F$10:$G$195,2,FALSE)=F$23,Itinerario!T107," ")," ")</f>
        <v xml:space="preserve"> </v>
      </c>
      <c r="G107" s="52" t="str">
        <f>_xlfn.IFNA(IF(VLOOKUP($D107,Organización_Modular!$F$10:$G$195,2,FALSE)=G$23,Itinerario!W107," ")," ")</f>
        <v xml:space="preserve"> </v>
      </c>
      <c r="H107" s="52" t="str">
        <f>_xlfn.IFNA(IF(VLOOKUP($D107,Organización_Modular!$F$10:$G$195,2,FALSE)=H$23,Itinerario!T107," ")," ")</f>
        <v xml:space="preserve"> </v>
      </c>
      <c r="I107" s="52" t="str">
        <f>_xlfn.IFNA(IF(VLOOKUP($D107,Organización_Modular!$F$10:$G$195,2,FALSE)=I$23,Itinerario!W107," ")," ")</f>
        <v xml:space="preserve"> </v>
      </c>
      <c r="J107" s="52" t="str">
        <f>_xlfn.IFNA(IF(VLOOKUP($D107,Organización_Modular!$F$10:$G$195,2,FALSE)=J$23,Itinerario!T107," ")," ")</f>
        <v xml:space="preserve"> </v>
      </c>
      <c r="K107" s="52" t="str">
        <f>_xlfn.IFNA(IF(VLOOKUP($D107,Organización_Modular!$F$10:$G$195,2,FALSE)=K$23,Itinerario!W107," ")," ")</f>
        <v xml:space="preserve"> </v>
      </c>
      <c r="L107" s="52" t="str">
        <f>_xlfn.IFNA(IF(VLOOKUP($D107,Organización_Modular!$F$10:$G$195,2,FALSE)=L$23,Itinerario!T107," ")," ")</f>
        <v xml:space="preserve"> </v>
      </c>
      <c r="M107" s="52" t="str">
        <f>_xlfn.IFNA(IF(VLOOKUP($D107,Organización_Modular!$F$10:$G$195,2,FALSE)=M$23,Itinerario!W107," ")," ")</f>
        <v xml:space="preserve"> </v>
      </c>
      <c r="N107" s="52" t="str">
        <f>_xlfn.IFNA(IF(VLOOKUP($D107,Organización_Modular!$F$10:$G$195,2,FALSE)=N$23,Itinerario!T107," ")," ")</f>
        <v xml:space="preserve"> </v>
      </c>
      <c r="O107" s="52" t="str">
        <f>_xlfn.IFNA(IF(VLOOKUP($D107,Organización_Modular!$F$10:$G$195,2,FALSE)=O$23,Itinerario!W107," ")," ")</f>
        <v xml:space="preserve"> </v>
      </c>
      <c r="P107" s="52">
        <f>_xlfn.IFNA(IF(VLOOKUP($D107,Organización_Modular!$F$10:$G$195,2,FALSE)=P$23,Itinerario!T107," ")," ")</f>
        <v>2</v>
      </c>
      <c r="Q107" s="52">
        <f>_xlfn.IFNA(IF(VLOOKUP($D107,Organización_Modular!$F$10:$G$195,2,FALSE)=Q$23,Itinerario!W107," ")," ")</f>
        <v>48</v>
      </c>
      <c r="R107" s="52">
        <f>Organización_Modular!H93</f>
        <v>1</v>
      </c>
      <c r="S107" s="52">
        <f>Organización_Modular!I93</f>
        <v>1</v>
      </c>
      <c r="T107" s="110">
        <f t="shared" si="8"/>
        <v>2</v>
      </c>
      <c r="U107" s="52">
        <f t="shared" si="9"/>
        <v>16</v>
      </c>
      <c r="V107" s="52">
        <f t="shared" si="10"/>
        <v>32</v>
      </c>
      <c r="W107" s="110">
        <f t="shared" si="11"/>
        <v>48</v>
      </c>
      <c r="X107" s="115">
        <f t="shared" si="12"/>
        <v>48</v>
      </c>
    </row>
    <row r="108" spans="1:24" ht="18" hidden="1" customHeight="1" x14ac:dyDescent="0.2">
      <c r="A108" s="478"/>
      <c r="B108" s="386"/>
      <c r="C108" s="481"/>
      <c r="D108" s="480" t="str">
        <f>Organización_Modular!F92</f>
        <v>Comportamiento Ético</v>
      </c>
      <c r="E108" s="480"/>
      <c r="F108" s="52" t="str">
        <f>_xlfn.IFNA(IF(VLOOKUP($D108,Organización_Modular!$F$10:$G$195,2,FALSE)=F$23,Itinerario!T108," ")," ")</f>
        <v xml:space="preserve"> </v>
      </c>
      <c r="G108" s="52" t="str">
        <f>_xlfn.IFNA(IF(VLOOKUP($D108,Organización_Modular!$F$10:$G$195,2,FALSE)=G$23,Itinerario!W108," ")," ")</f>
        <v xml:space="preserve"> </v>
      </c>
      <c r="H108" s="52" t="str">
        <f>_xlfn.IFNA(IF(VLOOKUP($D108,Organización_Modular!$F$10:$G$195,2,FALSE)=H$23,Itinerario!T108," ")," ")</f>
        <v xml:space="preserve"> </v>
      </c>
      <c r="I108" s="52" t="str">
        <f>_xlfn.IFNA(IF(VLOOKUP($D108,Organización_Modular!$F$10:$G$195,2,FALSE)=I$23,Itinerario!W108," ")," ")</f>
        <v xml:space="preserve"> </v>
      </c>
      <c r="J108" s="52" t="str">
        <f>_xlfn.IFNA(IF(VLOOKUP($D108,Organización_Modular!$F$10:$G$195,2,FALSE)=J$23,Itinerario!T108," ")," ")</f>
        <v xml:space="preserve"> </v>
      </c>
      <c r="K108" s="52" t="str">
        <f>_xlfn.IFNA(IF(VLOOKUP($D108,Organización_Modular!$F$10:$G$195,2,FALSE)=K$23,Itinerario!W108," ")," ")</f>
        <v xml:space="preserve"> </v>
      </c>
      <c r="L108" s="52" t="str">
        <f>_xlfn.IFNA(IF(VLOOKUP($D108,Organización_Modular!$F$10:$G$195,2,FALSE)=L$23,Itinerario!T108," ")," ")</f>
        <v xml:space="preserve"> </v>
      </c>
      <c r="M108" s="52" t="str">
        <f>_xlfn.IFNA(IF(VLOOKUP($D108,Organización_Modular!$F$10:$G$195,2,FALSE)=M$23,Itinerario!W108," ")," ")</f>
        <v xml:space="preserve"> </v>
      </c>
      <c r="N108" s="52" t="str">
        <f>_xlfn.IFNA(IF(VLOOKUP($D108,Organización_Modular!$F$10:$G$195,2,FALSE)=N$23,Itinerario!T108," ")," ")</f>
        <v xml:space="preserve"> </v>
      </c>
      <c r="O108" s="52" t="str">
        <f>_xlfn.IFNA(IF(VLOOKUP($D108,Organización_Modular!$F$10:$G$195,2,FALSE)=O$23,Itinerario!W108," ")," ")</f>
        <v xml:space="preserve"> </v>
      </c>
      <c r="P108" s="52">
        <f>_xlfn.IFNA(IF(VLOOKUP($D108,Organización_Modular!$F$10:$G$195,2,FALSE)=P$23,Itinerario!T108," ")," ")</f>
        <v>0</v>
      </c>
      <c r="Q108" s="52">
        <f>_xlfn.IFNA(IF(VLOOKUP($D108,Organización_Modular!$F$10:$G$195,2,FALSE)=Q$23,Itinerario!W108," ")," ")</f>
        <v>0</v>
      </c>
      <c r="R108" s="52">
        <f>Organización_Modular!H94</f>
        <v>0</v>
      </c>
      <c r="S108" s="52">
        <f>Organización_Modular!I94</f>
        <v>0</v>
      </c>
      <c r="T108" s="110">
        <f t="shared" si="8"/>
        <v>0</v>
      </c>
      <c r="U108" s="52">
        <f t="shared" si="9"/>
        <v>0</v>
      </c>
      <c r="V108" s="52">
        <f t="shared" si="10"/>
        <v>0</v>
      </c>
      <c r="W108" s="110">
        <f t="shared" si="11"/>
        <v>0</v>
      </c>
      <c r="X108" s="115">
        <f t="shared" si="12"/>
        <v>0</v>
      </c>
    </row>
    <row r="109" spans="1:24" ht="18" hidden="1" customHeight="1" x14ac:dyDescent="0.2">
      <c r="A109" s="478"/>
      <c r="B109" s="386"/>
      <c r="C109" s="481"/>
      <c r="D109" s="480">
        <f>Organización_Modular!F95</f>
        <v>0</v>
      </c>
      <c r="E109" s="480"/>
      <c r="F109" s="52" t="str">
        <f>_xlfn.IFNA(IF(VLOOKUP($D109,Organización_Modular!$F$10:$G$195,2,FALSE)=F$23,Itinerario!T109," ")," ")</f>
        <v xml:space="preserve"> </v>
      </c>
      <c r="G109" s="52" t="str">
        <f>_xlfn.IFNA(IF(VLOOKUP($D109,Organización_Modular!$F$10:$G$195,2,FALSE)=G$23,Itinerario!W109," ")," ")</f>
        <v xml:space="preserve"> </v>
      </c>
      <c r="H109" s="52" t="str">
        <f>_xlfn.IFNA(IF(VLOOKUP($D109,Organización_Modular!$F$10:$G$195,2,FALSE)=H$23,Itinerario!T109," ")," ")</f>
        <v xml:space="preserve"> </v>
      </c>
      <c r="I109" s="52" t="str">
        <f>_xlfn.IFNA(IF(VLOOKUP($D109,Organización_Modular!$F$10:$G$195,2,FALSE)=I$23,Itinerario!W109," ")," ")</f>
        <v xml:space="preserve"> </v>
      </c>
      <c r="J109" s="52" t="str">
        <f>_xlfn.IFNA(IF(VLOOKUP($D109,Organización_Modular!$F$10:$G$195,2,FALSE)=J$23,Itinerario!T109," ")," ")</f>
        <v xml:space="preserve"> </v>
      </c>
      <c r="K109" s="52" t="str">
        <f>_xlfn.IFNA(IF(VLOOKUP($D109,Organización_Modular!$F$10:$G$195,2,FALSE)=K$23,Itinerario!W109," ")," ")</f>
        <v xml:space="preserve"> </v>
      </c>
      <c r="L109" s="52" t="str">
        <f>_xlfn.IFNA(IF(VLOOKUP($D109,Organización_Modular!$F$10:$G$195,2,FALSE)=L$23,Itinerario!T109," ")," ")</f>
        <v xml:space="preserve"> </v>
      </c>
      <c r="M109" s="52" t="str">
        <f>_xlfn.IFNA(IF(VLOOKUP($D109,Organización_Modular!$F$10:$G$195,2,FALSE)=M$23,Itinerario!W109," ")," ")</f>
        <v xml:space="preserve"> </v>
      </c>
      <c r="N109" s="52" t="str">
        <f>_xlfn.IFNA(IF(VLOOKUP($D109,Organización_Modular!$F$10:$G$195,2,FALSE)=N$23,Itinerario!T109," ")," ")</f>
        <v xml:space="preserve"> </v>
      </c>
      <c r="O109" s="52" t="str">
        <f>_xlfn.IFNA(IF(VLOOKUP($D109,Organización_Modular!$F$10:$G$195,2,FALSE)=O$23,Itinerario!W109," ")," ")</f>
        <v xml:space="preserve"> </v>
      </c>
      <c r="P109" s="52" t="str">
        <f>_xlfn.IFNA(IF(VLOOKUP($D109,Organización_Modular!$F$10:$G$195,2,FALSE)=P$23,Itinerario!T109," ")," ")</f>
        <v xml:space="preserve"> </v>
      </c>
      <c r="Q109" s="52" t="str">
        <f>_xlfn.IFNA(IF(VLOOKUP($D109,Organización_Modular!$F$10:$G$195,2,FALSE)=Q$23,Itinerario!W109," ")," ")</f>
        <v xml:space="preserve"> </v>
      </c>
      <c r="R109" s="52">
        <f>Organización_Modular!H95</f>
        <v>0</v>
      </c>
      <c r="S109" s="52">
        <f>Organización_Modular!I95</f>
        <v>0</v>
      </c>
      <c r="T109" s="110">
        <f t="shared" si="8"/>
        <v>0</v>
      </c>
      <c r="U109" s="52">
        <f t="shared" si="9"/>
        <v>0</v>
      </c>
      <c r="V109" s="52">
        <f t="shared" si="10"/>
        <v>0</v>
      </c>
      <c r="W109" s="110">
        <f t="shared" si="11"/>
        <v>0</v>
      </c>
      <c r="X109" s="115">
        <f t="shared" si="12"/>
        <v>0</v>
      </c>
    </row>
    <row r="110" spans="1:24" ht="18" hidden="1" customHeight="1" x14ac:dyDescent="0.2">
      <c r="A110" s="478"/>
      <c r="B110" s="386"/>
      <c r="C110" s="481"/>
      <c r="D110" s="480">
        <f>Organización_Modular!F96</f>
        <v>0</v>
      </c>
      <c r="E110" s="480"/>
      <c r="F110" s="52" t="str">
        <f>_xlfn.IFNA(IF(VLOOKUP($D110,Organización_Modular!$F$10:$G$195,2,FALSE)=F$23,Itinerario!T110," ")," ")</f>
        <v xml:space="preserve"> </v>
      </c>
      <c r="G110" s="52" t="str">
        <f>_xlfn.IFNA(IF(VLOOKUP($D110,Organización_Modular!$F$10:$G$195,2,FALSE)=G$23,Itinerario!W110," ")," ")</f>
        <v xml:space="preserve"> </v>
      </c>
      <c r="H110" s="52" t="str">
        <f>_xlfn.IFNA(IF(VLOOKUP($D110,Organización_Modular!$F$10:$G$195,2,FALSE)=H$23,Itinerario!T110," ")," ")</f>
        <v xml:space="preserve"> </v>
      </c>
      <c r="I110" s="52" t="str">
        <f>_xlfn.IFNA(IF(VLOOKUP($D110,Organización_Modular!$F$10:$G$195,2,FALSE)=I$23,Itinerario!W110," ")," ")</f>
        <v xml:space="preserve"> </v>
      </c>
      <c r="J110" s="52" t="str">
        <f>_xlfn.IFNA(IF(VLOOKUP($D110,Organización_Modular!$F$10:$G$195,2,FALSE)=J$23,Itinerario!T110," ")," ")</f>
        <v xml:space="preserve"> </v>
      </c>
      <c r="K110" s="52" t="str">
        <f>_xlfn.IFNA(IF(VLOOKUP($D110,Organización_Modular!$F$10:$G$195,2,FALSE)=K$23,Itinerario!W110," ")," ")</f>
        <v xml:space="preserve"> </v>
      </c>
      <c r="L110" s="52" t="str">
        <f>_xlfn.IFNA(IF(VLOOKUP($D110,Organización_Modular!$F$10:$G$195,2,FALSE)=L$23,Itinerario!T110," ")," ")</f>
        <v xml:space="preserve"> </v>
      </c>
      <c r="M110" s="52" t="str">
        <f>_xlfn.IFNA(IF(VLOOKUP($D110,Organización_Modular!$F$10:$G$195,2,FALSE)=M$23,Itinerario!W110," ")," ")</f>
        <v xml:space="preserve"> </v>
      </c>
      <c r="N110" s="52" t="str">
        <f>_xlfn.IFNA(IF(VLOOKUP($D110,Organización_Modular!$F$10:$G$195,2,FALSE)=N$23,Itinerario!T110," ")," ")</f>
        <v xml:space="preserve"> </v>
      </c>
      <c r="O110" s="52" t="str">
        <f>_xlfn.IFNA(IF(VLOOKUP($D110,Organización_Modular!$F$10:$G$195,2,FALSE)=O$23,Itinerario!W110," ")," ")</f>
        <v xml:space="preserve"> </v>
      </c>
      <c r="P110" s="52" t="str">
        <f>_xlfn.IFNA(IF(VLOOKUP($D110,Organización_Modular!$F$10:$G$195,2,FALSE)=P$23,Itinerario!T110," ")," ")</f>
        <v xml:space="preserve"> </v>
      </c>
      <c r="Q110" s="52" t="str">
        <f>_xlfn.IFNA(IF(VLOOKUP($D110,Organización_Modular!$F$10:$G$195,2,FALSE)=Q$23,Itinerario!W110," ")," ")</f>
        <v xml:space="preserve"> </v>
      </c>
      <c r="R110" s="52">
        <f>Organización_Modular!H96</f>
        <v>0</v>
      </c>
      <c r="S110" s="52">
        <f>Organización_Modular!I96</f>
        <v>0</v>
      </c>
      <c r="T110" s="110">
        <f t="shared" si="8"/>
        <v>0</v>
      </c>
      <c r="U110" s="52">
        <f t="shared" si="9"/>
        <v>0</v>
      </c>
      <c r="V110" s="52">
        <f t="shared" si="10"/>
        <v>0</v>
      </c>
      <c r="W110" s="110">
        <f t="shared" si="11"/>
        <v>0</v>
      </c>
      <c r="X110" s="115">
        <f t="shared" si="12"/>
        <v>0</v>
      </c>
    </row>
    <row r="111" spans="1:24" ht="18" hidden="1" customHeight="1" x14ac:dyDescent="0.2">
      <c r="A111" s="478"/>
      <c r="B111" s="386"/>
      <c r="C111" s="481"/>
      <c r="D111" s="480">
        <f>Organización_Modular!F97</f>
        <v>0</v>
      </c>
      <c r="E111" s="480"/>
      <c r="F111" s="52" t="str">
        <f>_xlfn.IFNA(IF(VLOOKUP($D111,Organización_Modular!$F$10:$G$195,2,FALSE)=F$23,Itinerario!T111," ")," ")</f>
        <v xml:space="preserve"> </v>
      </c>
      <c r="G111" s="52" t="str">
        <f>_xlfn.IFNA(IF(VLOOKUP($D111,Organización_Modular!$F$10:$G$195,2,FALSE)=G$23,Itinerario!W111," ")," ")</f>
        <v xml:space="preserve"> </v>
      </c>
      <c r="H111" s="52" t="str">
        <f>_xlfn.IFNA(IF(VLOOKUP($D111,Organización_Modular!$F$10:$G$195,2,FALSE)=H$23,Itinerario!T111," ")," ")</f>
        <v xml:space="preserve"> </v>
      </c>
      <c r="I111" s="52" t="str">
        <f>_xlfn.IFNA(IF(VLOOKUP($D111,Organización_Modular!$F$10:$G$195,2,FALSE)=I$23,Itinerario!W111," ")," ")</f>
        <v xml:space="preserve"> </v>
      </c>
      <c r="J111" s="52" t="str">
        <f>_xlfn.IFNA(IF(VLOOKUP($D111,Organización_Modular!$F$10:$G$195,2,FALSE)=J$23,Itinerario!T111," ")," ")</f>
        <v xml:space="preserve"> </v>
      </c>
      <c r="K111" s="52" t="str">
        <f>_xlfn.IFNA(IF(VLOOKUP($D111,Organización_Modular!$F$10:$G$195,2,FALSE)=K$23,Itinerario!W111," ")," ")</f>
        <v xml:space="preserve"> </v>
      </c>
      <c r="L111" s="52" t="str">
        <f>_xlfn.IFNA(IF(VLOOKUP($D111,Organización_Modular!$F$10:$G$195,2,FALSE)=L$23,Itinerario!T111," ")," ")</f>
        <v xml:space="preserve"> </v>
      </c>
      <c r="M111" s="52" t="str">
        <f>_xlfn.IFNA(IF(VLOOKUP($D111,Organización_Modular!$F$10:$G$195,2,FALSE)=M$23,Itinerario!W111," ")," ")</f>
        <v xml:space="preserve"> </v>
      </c>
      <c r="N111" s="52" t="str">
        <f>_xlfn.IFNA(IF(VLOOKUP($D111,Organización_Modular!$F$10:$G$195,2,FALSE)=N$23,Itinerario!T111," ")," ")</f>
        <v xml:space="preserve"> </v>
      </c>
      <c r="O111" s="52" t="str">
        <f>_xlfn.IFNA(IF(VLOOKUP($D111,Organización_Modular!$F$10:$G$195,2,FALSE)=O$23,Itinerario!W111," ")," ")</f>
        <v xml:space="preserve"> </v>
      </c>
      <c r="P111" s="52" t="str">
        <f>_xlfn.IFNA(IF(VLOOKUP($D111,Organización_Modular!$F$10:$G$195,2,FALSE)=P$23,Itinerario!T111," ")," ")</f>
        <v xml:space="preserve"> </v>
      </c>
      <c r="Q111" s="52" t="str">
        <f>_xlfn.IFNA(IF(VLOOKUP($D111,Organización_Modular!$F$10:$G$195,2,FALSE)=Q$23,Itinerario!W111," ")," ")</f>
        <v xml:space="preserve"> </v>
      </c>
      <c r="R111" s="52">
        <f>Organización_Modular!H97</f>
        <v>0</v>
      </c>
      <c r="S111" s="52">
        <f>Organización_Modular!I97</f>
        <v>0</v>
      </c>
      <c r="T111" s="110">
        <f t="shared" si="8"/>
        <v>0</v>
      </c>
      <c r="U111" s="52">
        <f t="shared" si="9"/>
        <v>0</v>
      </c>
      <c r="V111" s="52">
        <f t="shared" si="10"/>
        <v>0</v>
      </c>
      <c r="W111" s="110">
        <f t="shared" si="11"/>
        <v>0</v>
      </c>
      <c r="X111" s="115">
        <f t="shared" si="12"/>
        <v>0</v>
      </c>
    </row>
    <row r="112" spans="1:24" ht="18" hidden="1" customHeight="1" x14ac:dyDescent="0.2">
      <c r="A112" s="478"/>
      <c r="B112" s="386"/>
      <c r="C112" s="481"/>
      <c r="D112" s="480">
        <f>Organización_Modular!F98</f>
        <v>0</v>
      </c>
      <c r="E112" s="480"/>
      <c r="F112" s="52" t="str">
        <f>_xlfn.IFNA(IF(VLOOKUP($D112,Organización_Modular!$F$10:$G$195,2,FALSE)=F$23,Itinerario!T112," ")," ")</f>
        <v xml:space="preserve"> </v>
      </c>
      <c r="G112" s="52" t="str">
        <f>_xlfn.IFNA(IF(VLOOKUP($D112,Organización_Modular!$F$10:$G$195,2,FALSE)=G$23,Itinerario!W112," ")," ")</f>
        <v xml:space="preserve"> </v>
      </c>
      <c r="H112" s="52" t="str">
        <f>_xlfn.IFNA(IF(VLOOKUP($D112,Organización_Modular!$F$10:$G$195,2,FALSE)=H$23,Itinerario!T112," ")," ")</f>
        <v xml:space="preserve"> </v>
      </c>
      <c r="I112" s="52" t="str">
        <f>_xlfn.IFNA(IF(VLOOKUP($D112,Organización_Modular!$F$10:$G$195,2,FALSE)=I$23,Itinerario!W112," ")," ")</f>
        <v xml:space="preserve"> </v>
      </c>
      <c r="J112" s="52" t="str">
        <f>_xlfn.IFNA(IF(VLOOKUP($D112,Organización_Modular!$F$10:$G$195,2,FALSE)=J$23,Itinerario!T112," ")," ")</f>
        <v xml:space="preserve"> </v>
      </c>
      <c r="K112" s="52" t="str">
        <f>_xlfn.IFNA(IF(VLOOKUP($D112,Organización_Modular!$F$10:$G$195,2,FALSE)=K$23,Itinerario!W112," ")," ")</f>
        <v xml:space="preserve"> </v>
      </c>
      <c r="L112" s="52" t="str">
        <f>_xlfn.IFNA(IF(VLOOKUP($D112,Organización_Modular!$F$10:$G$195,2,FALSE)=L$23,Itinerario!T112," ")," ")</f>
        <v xml:space="preserve"> </v>
      </c>
      <c r="M112" s="52" t="str">
        <f>_xlfn.IFNA(IF(VLOOKUP($D112,Organización_Modular!$F$10:$G$195,2,FALSE)=M$23,Itinerario!W112," ")," ")</f>
        <v xml:space="preserve"> </v>
      </c>
      <c r="N112" s="52" t="str">
        <f>_xlfn.IFNA(IF(VLOOKUP($D112,Organización_Modular!$F$10:$G$195,2,FALSE)=N$23,Itinerario!T112," ")," ")</f>
        <v xml:space="preserve"> </v>
      </c>
      <c r="O112" s="52" t="str">
        <f>_xlfn.IFNA(IF(VLOOKUP($D112,Organización_Modular!$F$10:$G$195,2,FALSE)=O$23,Itinerario!W112," ")," ")</f>
        <v xml:space="preserve"> </v>
      </c>
      <c r="P112" s="52" t="str">
        <f>_xlfn.IFNA(IF(VLOOKUP($D112,Organización_Modular!$F$10:$G$195,2,FALSE)=P$23,Itinerario!T112," ")," ")</f>
        <v xml:space="preserve"> </v>
      </c>
      <c r="Q112" s="52" t="str">
        <f>_xlfn.IFNA(IF(VLOOKUP($D112,Organización_Modular!$F$10:$G$195,2,FALSE)=Q$23,Itinerario!W112," ")," ")</f>
        <v xml:space="preserve"> </v>
      </c>
      <c r="R112" s="52">
        <f>Organización_Modular!H98</f>
        <v>0</v>
      </c>
      <c r="S112" s="52">
        <f>Organización_Modular!I98</f>
        <v>0</v>
      </c>
      <c r="T112" s="110">
        <f t="shared" si="8"/>
        <v>0</v>
      </c>
      <c r="U112" s="52">
        <f t="shared" si="9"/>
        <v>0</v>
      </c>
      <c r="V112" s="52">
        <f t="shared" si="10"/>
        <v>0</v>
      </c>
      <c r="W112" s="110">
        <f t="shared" si="11"/>
        <v>0</v>
      </c>
      <c r="X112" s="115">
        <f t="shared" si="12"/>
        <v>0</v>
      </c>
    </row>
    <row r="113" spans="1:24" ht="18" hidden="1" customHeight="1" x14ac:dyDescent="0.2">
      <c r="A113" s="478"/>
      <c r="B113" s="386"/>
      <c r="C113" s="481"/>
      <c r="D113" s="480">
        <f>Organización_Modular!F99</f>
        <v>0</v>
      </c>
      <c r="E113" s="480"/>
      <c r="F113" s="52" t="str">
        <f>_xlfn.IFNA(IF(VLOOKUP($D113,Organización_Modular!$F$10:$G$195,2,FALSE)=F$23,Itinerario!T113," ")," ")</f>
        <v xml:space="preserve"> </v>
      </c>
      <c r="G113" s="52" t="str">
        <f>_xlfn.IFNA(IF(VLOOKUP($D113,Organización_Modular!$F$10:$G$195,2,FALSE)=G$23,Itinerario!W113," ")," ")</f>
        <v xml:space="preserve"> </v>
      </c>
      <c r="H113" s="52" t="str">
        <f>_xlfn.IFNA(IF(VLOOKUP($D113,Organización_Modular!$F$10:$G$195,2,FALSE)=H$23,Itinerario!T113," ")," ")</f>
        <v xml:space="preserve"> </v>
      </c>
      <c r="I113" s="52" t="str">
        <f>_xlfn.IFNA(IF(VLOOKUP($D113,Organización_Modular!$F$10:$G$195,2,FALSE)=I$23,Itinerario!W113," ")," ")</f>
        <v xml:space="preserve"> </v>
      </c>
      <c r="J113" s="52" t="str">
        <f>_xlfn.IFNA(IF(VLOOKUP($D113,Organización_Modular!$F$10:$G$195,2,FALSE)=J$23,Itinerario!T113," ")," ")</f>
        <v xml:space="preserve"> </v>
      </c>
      <c r="K113" s="52" t="str">
        <f>_xlfn.IFNA(IF(VLOOKUP($D113,Organización_Modular!$F$10:$G$195,2,FALSE)=K$23,Itinerario!W113," ")," ")</f>
        <v xml:space="preserve"> </v>
      </c>
      <c r="L113" s="52" t="str">
        <f>_xlfn.IFNA(IF(VLOOKUP($D113,Organización_Modular!$F$10:$G$195,2,FALSE)=L$23,Itinerario!T113," ")," ")</f>
        <v xml:space="preserve"> </v>
      </c>
      <c r="M113" s="52" t="str">
        <f>_xlfn.IFNA(IF(VLOOKUP($D113,Organización_Modular!$F$10:$G$195,2,FALSE)=M$23,Itinerario!W113," ")," ")</f>
        <v xml:space="preserve"> </v>
      </c>
      <c r="N113" s="52" t="str">
        <f>_xlfn.IFNA(IF(VLOOKUP($D113,Organización_Modular!$F$10:$G$195,2,FALSE)=N$23,Itinerario!T113," ")," ")</f>
        <v xml:space="preserve"> </v>
      </c>
      <c r="O113" s="52" t="str">
        <f>_xlfn.IFNA(IF(VLOOKUP($D113,Organización_Modular!$F$10:$G$195,2,FALSE)=O$23,Itinerario!W113," ")," ")</f>
        <v xml:space="preserve"> </v>
      </c>
      <c r="P113" s="52" t="str">
        <f>_xlfn.IFNA(IF(VLOOKUP($D113,Organización_Modular!$F$10:$G$195,2,FALSE)=P$23,Itinerario!T113," ")," ")</f>
        <v xml:space="preserve"> </v>
      </c>
      <c r="Q113" s="52" t="str">
        <f>_xlfn.IFNA(IF(VLOOKUP($D113,Organización_Modular!$F$10:$G$195,2,FALSE)=Q$23,Itinerario!W113," ")," ")</f>
        <v xml:space="preserve"> </v>
      </c>
      <c r="R113" s="52">
        <f>Organización_Modular!H99</f>
        <v>0</v>
      </c>
      <c r="S113" s="52">
        <f>Organización_Modular!I99</f>
        <v>0</v>
      </c>
      <c r="T113" s="110">
        <f t="shared" si="8"/>
        <v>0</v>
      </c>
      <c r="U113" s="52">
        <f t="shared" si="9"/>
        <v>0</v>
      </c>
      <c r="V113" s="52">
        <f t="shared" si="10"/>
        <v>0</v>
      </c>
      <c r="W113" s="110">
        <f t="shared" si="11"/>
        <v>0</v>
      </c>
      <c r="X113" s="115">
        <f t="shared" si="12"/>
        <v>0</v>
      </c>
    </row>
    <row r="114" spans="1:24" ht="18" hidden="1" customHeight="1" x14ac:dyDescent="0.2">
      <c r="A114" s="478"/>
      <c r="B114" s="386"/>
      <c r="C114" s="481"/>
      <c r="D114" s="480">
        <f>Organización_Modular!F100</f>
        <v>0</v>
      </c>
      <c r="E114" s="480"/>
      <c r="F114" s="52" t="str">
        <f>_xlfn.IFNA(IF(VLOOKUP($D114,Organización_Modular!$F$10:$G$195,2,FALSE)=F$23,Itinerario!T114," ")," ")</f>
        <v xml:space="preserve"> </v>
      </c>
      <c r="G114" s="52" t="str">
        <f>_xlfn.IFNA(IF(VLOOKUP($D114,Organización_Modular!$F$10:$G$195,2,FALSE)=G$23,Itinerario!W114," ")," ")</f>
        <v xml:space="preserve"> </v>
      </c>
      <c r="H114" s="52" t="str">
        <f>_xlfn.IFNA(IF(VLOOKUP($D114,Organización_Modular!$F$10:$G$195,2,FALSE)=H$23,Itinerario!T114," ")," ")</f>
        <v xml:space="preserve"> </v>
      </c>
      <c r="I114" s="52" t="str">
        <f>_xlfn.IFNA(IF(VLOOKUP($D114,Organización_Modular!$F$10:$G$195,2,FALSE)=I$23,Itinerario!W114," ")," ")</f>
        <v xml:space="preserve"> </v>
      </c>
      <c r="J114" s="52" t="str">
        <f>_xlfn.IFNA(IF(VLOOKUP($D114,Organización_Modular!$F$10:$G$195,2,FALSE)=J$23,Itinerario!T114," ")," ")</f>
        <v xml:space="preserve"> </v>
      </c>
      <c r="K114" s="52" t="str">
        <f>_xlfn.IFNA(IF(VLOOKUP($D114,Organización_Modular!$F$10:$G$195,2,FALSE)=K$23,Itinerario!W114," ")," ")</f>
        <v xml:space="preserve"> </v>
      </c>
      <c r="L114" s="52" t="str">
        <f>_xlfn.IFNA(IF(VLOOKUP($D114,Organización_Modular!$F$10:$G$195,2,FALSE)=L$23,Itinerario!T114," ")," ")</f>
        <v xml:space="preserve"> </v>
      </c>
      <c r="M114" s="52" t="str">
        <f>_xlfn.IFNA(IF(VLOOKUP($D114,Organización_Modular!$F$10:$G$195,2,FALSE)=M$23,Itinerario!W114," ")," ")</f>
        <v xml:space="preserve"> </v>
      </c>
      <c r="N114" s="52" t="str">
        <f>_xlfn.IFNA(IF(VLOOKUP($D114,Organización_Modular!$F$10:$G$195,2,FALSE)=N$23,Itinerario!T114," ")," ")</f>
        <v xml:space="preserve"> </v>
      </c>
      <c r="O114" s="52" t="str">
        <f>_xlfn.IFNA(IF(VLOOKUP($D114,Organización_Modular!$F$10:$G$195,2,FALSE)=O$23,Itinerario!W114," ")," ")</f>
        <v xml:space="preserve"> </v>
      </c>
      <c r="P114" s="52" t="str">
        <f>_xlfn.IFNA(IF(VLOOKUP($D114,Organización_Modular!$F$10:$G$195,2,FALSE)=P$23,Itinerario!T114," ")," ")</f>
        <v xml:space="preserve"> </v>
      </c>
      <c r="Q114" s="52" t="str">
        <f>_xlfn.IFNA(IF(VLOOKUP($D114,Organización_Modular!$F$10:$G$195,2,FALSE)=Q$23,Itinerario!W114," ")," ")</f>
        <v xml:space="preserve"> </v>
      </c>
      <c r="R114" s="52">
        <f>Organización_Modular!H100</f>
        <v>0</v>
      </c>
      <c r="S114" s="52">
        <f>Organización_Modular!I100</f>
        <v>0</v>
      </c>
      <c r="T114" s="110">
        <f t="shared" si="8"/>
        <v>0</v>
      </c>
      <c r="U114" s="52">
        <f t="shared" si="9"/>
        <v>0</v>
      </c>
      <c r="V114" s="52">
        <f t="shared" si="10"/>
        <v>0</v>
      </c>
      <c r="W114" s="110">
        <f t="shared" si="11"/>
        <v>0</v>
      </c>
      <c r="X114" s="115">
        <f t="shared" si="12"/>
        <v>0</v>
      </c>
    </row>
    <row r="115" spans="1:24" ht="18" hidden="1" customHeight="1" x14ac:dyDescent="0.2">
      <c r="A115" s="478"/>
      <c r="B115" s="386"/>
      <c r="C115" s="481"/>
      <c r="D115" s="480">
        <f>Organización_Modular!F101</f>
        <v>0</v>
      </c>
      <c r="E115" s="480"/>
      <c r="F115" s="52" t="str">
        <f>_xlfn.IFNA(IF(VLOOKUP($D115,Organización_Modular!$F$10:$G$195,2,FALSE)=F$23,Itinerario!T115," ")," ")</f>
        <v xml:space="preserve"> </v>
      </c>
      <c r="G115" s="52" t="str">
        <f>_xlfn.IFNA(IF(VLOOKUP($D115,Organización_Modular!$F$10:$G$195,2,FALSE)=G$23,Itinerario!W115," ")," ")</f>
        <v xml:space="preserve"> </v>
      </c>
      <c r="H115" s="52" t="str">
        <f>_xlfn.IFNA(IF(VLOOKUP($D115,Organización_Modular!$F$10:$G$195,2,FALSE)=H$23,Itinerario!T115," ")," ")</f>
        <v xml:space="preserve"> </v>
      </c>
      <c r="I115" s="52" t="str">
        <f>_xlfn.IFNA(IF(VLOOKUP($D115,Organización_Modular!$F$10:$G$195,2,FALSE)=I$23,Itinerario!W115," ")," ")</f>
        <v xml:space="preserve"> </v>
      </c>
      <c r="J115" s="52" t="str">
        <f>_xlfn.IFNA(IF(VLOOKUP($D115,Organización_Modular!$F$10:$G$195,2,FALSE)=J$23,Itinerario!T115," ")," ")</f>
        <v xml:space="preserve"> </v>
      </c>
      <c r="K115" s="52" t="str">
        <f>_xlfn.IFNA(IF(VLOOKUP($D115,Organización_Modular!$F$10:$G$195,2,FALSE)=K$23,Itinerario!W115," ")," ")</f>
        <v xml:space="preserve"> </v>
      </c>
      <c r="L115" s="52" t="str">
        <f>_xlfn.IFNA(IF(VLOOKUP($D115,Organización_Modular!$F$10:$G$195,2,FALSE)=L$23,Itinerario!T115," ")," ")</f>
        <v xml:space="preserve"> </v>
      </c>
      <c r="M115" s="52" t="str">
        <f>_xlfn.IFNA(IF(VLOOKUP($D115,Organización_Modular!$F$10:$G$195,2,FALSE)=M$23,Itinerario!W115," ")," ")</f>
        <v xml:space="preserve"> </v>
      </c>
      <c r="N115" s="52" t="str">
        <f>_xlfn.IFNA(IF(VLOOKUP($D115,Organización_Modular!$F$10:$G$195,2,FALSE)=N$23,Itinerario!T115," ")," ")</f>
        <v xml:space="preserve"> </v>
      </c>
      <c r="O115" s="52" t="str">
        <f>_xlfn.IFNA(IF(VLOOKUP($D115,Organización_Modular!$F$10:$G$195,2,FALSE)=O$23,Itinerario!W115," ")," ")</f>
        <v xml:space="preserve"> </v>
      </c>
      <c r="P115" s="52" t="str">
        <f>_xlfn.IFNA(IF(VLOOKUP($D115,Organización_Modular!$F$10:$G$195,2,FALSE)=P$23,Itinerario!T115," ")," ")</f>
        <v xml:space="preserve"> </v>
      </c>
      <c r="Q115" s="52" t="str">
        <f>_xlfn.IFNA(IF(VLOOKUP($D115,Organización_Modular!$F$10:$G$195,2,FALSE)=Q$23,Itinerario!W115," ")," ")</f>
        <v xml:space="preserve"> </v>
      </c>
      <c r="R115" s="52">
        <f>Organización_Modular!H101</f>
        <v>0</v>
      </c>
      <c r="S115" s="52">
        <f>Organización_Modular!I101</f>
        <v>0</v>
      </c>
      <c r="T115" s="110">
        <f t="shared" si="8"/>
        <v>0</v>
      </c>
      <c r="U115" s="52">
        <f t="shared" si="9"/>
        <v>0</v>
      </c>
      <c r="V115" s="52">
        <f t="shared" si="10"/>
        <v>0</v>
      </c>
      <c r="W115" s="110">
        <f t="shared" si="11"/>
        <v>0</v>
      </c>
      <c r="X115" s="115">
        <f t="shared" si="12"/>
        <v>0</v>
      </c>
    </row>
    <row r="116" spans="1:24" ht="28.5" customHeight="1" x14ac:dyDescent="0.2">
      <c r="A116" s="478"/>
      <c r="B116" s="499" t="str">
        <f>B54</f>
        <v>Experiencias formativas en situaciones reales de trabajo (ESRT)</v>
      </c>
      <c r="C116" s="500"/>
      <c r="D116" s="500"/>
      <c r="E116" s="500"/>
      <c r="F116" s="243"/>
      <c r="G116" s="243"/>
      <c r="H116" s="243"/>
      <c r="I116" s="243"/>
      <c r="J116" s="243"/>
      <c r="K116" s="243"/>
      <c r="L116" s="243"/>
      <c r="M116" s="243"/>
      <c r="N116" s="243"/>
      <c r="O116" s="243"/>
      <c r="P116" s="243"/>
      <c r="Q116" s="243"/>
      <c r="R116" s="246">
        <f>Organización_Modular!H102</f>
        <v>0</v>
      </c>
      <c r="S116" s="244">
        <f>Organización_Modular!I102</f>
        <v>4</v>
      </c>
      <c r="T116" s="245">
        <f t="shared" si="8"/>
        <v>4</v>
      </c>
      <c r="U116" s="244">
        <f t="shared" si="9"/>
        <v>0</v>
      </c>
      <c r="V116" s="244">
        <f t="shared" si="10"/>
        <v>128</v>
      </c>
      <c r="W116" s="245">
        <f t="shared" si="11"/>
        <v>128</v>
      </c>
      <c r="X116" s="115">
        <f t="shared" si="12"/>
        <v>128</v>
      </c>
    </row>
    <row r="117" spans="1:24" ht="18" hidden="1" customHeight="1" x14ac:dyDescent="0.2">
      <c r="A117" s="478">
        <f>Organización_Modular!A103</f>
        <v>0</v>
      </c>
      <c r="B117" s="385" t="str">
        <f>B24</f>
        <v>Competencias técnicas (Unidad de competencia)</v>
      </c>
      <c r="C117" s="481">
        <f>Organización_Modular!C103</f>
        <v>0</v>
      </c>
      <c r="D117" s="480">
        <f>Organización_Modular!F103</f>
        <v>0</v>
      </c>
      <c r="E117" s="480"/>
      <c r="F117" s="52" t="str">
        <f>_xlfn.IFNA(IF(VLOOKUP($D117,Organización_Modular!$F$10:$G$195,2,FALSE)=F$23,Itinerario!T117," ")," ")</f>
        <v xml:space="preserve"> </v>
      </c>
      <c r="G117" s="52" t="str">
        <f>_xlfn.IFNA(IF(VLOOKUP($D117,Organización_Modular!$F$10:$G$195,2,FALSE)=G$23,Itinerario!W117," ")," ")</f>
        <v xml:space="preserve"> </v>
      </c>
      <c r="H117" s="52" t="str">
        <f>_xlfn.IFNA(IF(VLOOKUP($D117,Organización_Modular!$F$10:$G$195,2,FALSE)=H$23,Itinerario!T117," ")," ")</f>
        <v xml:space="preserve"> </v>
      </c>
      <c r="I117" s="52" t="str">
        <f>_xlfn.IFNA(IF(VLOOKUP($D117,Organización_Modular!$F$10:$G$195,2,FALSE)=I$23,Itinerario!W117," ")," ")</f>
        <v xml:space="preserve"> </v>
      </c>
      <c r="J117" s="52" t="str">
        <f>_xlfn.IFNA(IF(VLOOKUP($D117,Organización_Modular!$F$10:$G$195,2,FALSE)=J$23,Itinerario!T117," ")," ")</f>
        <v xml:space="preserve"> </v>
      </c>
      <c r="K117" s="52" t="str">
        <f>_xlfn.IFNA(IF(VLOOKUP($D117,Organización_Modular!$F$10:$G$195,2,FALSE)=K$23,Itinerario!W117," ")," ")</f>
        <v xml:space="preserve"> </v>
      </c>
      <c r="L117" s="52" t="str">
        <f>_xlfn.IFNA(IF(VLOOKUP($D117,Organización_Modular!$F$10:$G$195,2,FALSE)=L$23,Itinerario!T117," ")," ")</f>
        <v xml:space="preserve"> </v>
      </c>
      <c r="M117" s="52" t="str">
        <f>_xlfn.IFNA(IF(VLOOKUP($D117,Organización_Modular!$F$10:$G$195,2,FALSE)=M$23,Itinerario!W117," ")," ")</f>
        <v xml:space="preserve"> </v>
      </c>
      <c r="N117" s="52" t="str">
        <f>_xlfn.IFNA(IF(VLOOKUP($D117,Organización_Modular!$F$10:$G$195,2,FALSE)=N$23,Itinerario!T117," ")," ")</f>
        <v xml:space="preserve"> </v>
      </c>
      <c r="O117" s="52" t="str">
        <f>_xlfn.IFNA(IF(VLOOKUP($D117,Organización_Modular!$F$10:$G$195,2,FALSE)=O$23,Itinerario!W117," ")," ")</f>
        <v xml:space="preserve"> </v>
      </c>
      <c r="P117" s="52" t="str">
        <f>_xlfn.IFNA(IF(VLOOKUP($D117,Organización_Modular!$F$10:$G$195,2,FALSE)=P$23,Itinerario!T117," ")," ")</f>
        <v xml:space="preserve"> </v>
      </c>
      <c r="Q117" s="52" t="str">
        <f>_xlfn.IFNA(IF(VLOOKUP($D117,Organización_Modular!$F$10:$G$195,2,FALSE)=Q$23,Itinerario!W117," ")," ")</f>
        <v xml:space="preserve"> </v>
      </c>
      <c r="R117" s="52">
        <f>Organización_Modular!H103</f>
        <v>0</v>
      </c>
      <c r="S117" s="52">
        <f>Organización_Modular!I103</f>
        <v>0</v>
      </c>
      <c r="T117" s="110">
        <f>SUM(R117:S117)</f>
        <v>0</v>
      </c>
      <c r="U117" s="52">
        <f t="shared" si="9"/>
        <v>0</v>
      </c>
      <c r="V117" s="52">
        <f t="shared" si="10"/>
        <v>0</v>
      </c>
      <c r="W117" s="110">
        <f t="shared" si="11"/>
        <v>0</v>
      </c>
      <c r="X117" s="115">
        <f t="shared" si="12"/>
        <v>0</v>
      </c>
    </row>
    <row r="118" spans="1:24" ht="18" hidden="1" customHeight="1" x14ac:dyDescent="0.2">
      <c r="A118" s="478"/>
      <c r="B118" s="385"/>
      <c r="C118" s="481"/>
      <c r="D118" s="480">
        <f>Organización_Modular!F104</f>
        <v>0</v>
      </c>
      <c r="E118" s="480"/>
      <c r="F118" s="52" t="str">
        <f>_xlfn.IFNA(IF(VLOOKUP($D118,Organización_Modular!$F$10:$G$195,2,FALSE)=F$23,Itinerario!T118," ")," ")</f>
        <v xml:space="preserve"> </v>
      </c>
      <c r="G118" s="52" t="str">
        <f>_xlfn.IFNA(IF(VLOOKUP($D118,Organización_Modular!$F$10:$G$195,2,FALSE)=G$23,Itinerario!W118," ")," ")</f>
        <v xml:space="preserve"> </v>
      </c>
      <c r="H118" s="52" t="str">
        <f>_xlfn.IFNA(IF(VLOOKUP($D118,Organización_Modular!$F$10:$G$195,2,FALSE)=H$23,Itinerario!T118," ")," ")</f>
        <v xml:space="preserve"> </v>
      </c>
      <c r="I118" s="52" t="str">
        <f>_xlfn.IFNA(IF(VLOOKUP($D118,Organización_Modular!$F$10:$G$195,2,FALSE)=I$23,Itinerario!W118," ")," ")</f>
        <v xml:space="preserve"> </v>
      </c>
      <c r="J118" s="52" t="str">
        <f>_xlfn.IFNA(IF(VLOOKUP($D118,Organización_Modular!$F$10:$G$195,2,FALSE)=J$23,Itinerario!T118," ")," ")</f>
        <v xml:space="preserve"> </v>
      </c>
      <c r="K118" s="52" t="str">
        <f>_xlfn.IFNA(IF(VLOOKUP($D118,Organización_Modular!$F$10:$G$195,2,FALSE)=K$23,Itinerario!W118," ")," ")</f>
        <v xml:space="preserve"> </v>
      </c>
      <c r="L118" s="52" t="str">
        <f>_xlfn.IFNA(IF(VLOOKUP($D118,Organización_Modular!$F$10:$G$195,2,FALSE)=L$23,Itinerario!T118," ")," ")</f>
        <v xml:space="preserve"> </v>
      </c>
      <c r="M118" s="52" t="str">
        <f>_xlfn.IFNA(IF(VLOOKUP($D118,Organización_Modular!$F$10:$G$195,2,FALSE)=M$23,Itinerario!W118," ")," ")</f>
        <v xml:space="preserve"> </v>
      </c>
      <c r="N118" s="52" t="str">
        <f>_xlfn.IFNA(IF(VLOOKUP($D118,Organización_Modular!$F$10:$G$195,2,FALSE)=N$23,Itinerario!T118," ")," ")</f>
        <v xml:space="preserve"> </v>
      </c>
      <c r="O118" s="52" t="str">
        <f>_xlfn.IFNA(IF(VLOOKUP($D118,Organización_Modular!$F$10:$G$195,2,FALSE)=O$23,Itinerario!W118," ")," ")</f>
        <v xml:space="preserve"> </v>
      </c>
      <c r="P118" s="52" t="str">
        <f>_xlfn.IFNA(IF(VLOOKUP($D118,Organización_Modular!$F$10:$G$195,2,FALSE)=P$23,Itinerario!T118," ")," ")</f>
        <v xml:space="preserve"> </v>
      </c>
      <c r="Q118" s="52" t="str">
        <f>_xlfn.IFNA(IF(VLOOKUP($D118,Organización_Modular!$F$10:$G$195,2,FALSE)=Q$23,Itinerario!W118," ")," ")</f>
        <v xml:space="preserve"> </v>
      </c>
      <c r="R118" s="52">
        <f>Organización_Modular!H104</f>
        <v>0</v>
      </c>
      <c r="S118" s="52">
        <f>Organización_Modular!I104</f>
        <v>0</v>
      </c>
      <c r="T118" s="110">
        <f t="shared" ref="T118:T147" si="13">SUM(R118:S118)</f>
        <v>0</v>
      </c>
      <c r="U118" s="52">
        <f t="shared" si="9"/>
        <v>0</v>
      </c>
      <c r="V118" s="52">
        <f t="shared" si="10"/>
        <v>0</v>
      </c>
      <c r="W118" s="110">
        <f t="shared" si="11"/>
        <v>0</v>
      </c>
      <c r="X118" s="115">
        <f t="shared" si="12"/>
        <v>0</v>
      </c>
    </row>
    <row r="119" spans="1:24" ht="18" hidden="1" customHeight="1" x14ac:dyDescent="0.2">
      <c r="A119" s="478"/>
      <c r="B119" s="385"/>
      <c r="C119" s="481"/>
      <c r="D119" s="480">
        <f>Organización_Modular!F105</f>
        <v>0</v>
      </c>
      <c r="E119" s="480"/>
      <c r="F119" s="52" t="str">
        <f>_xlfn.IFNA(IF(VLOOKUP($D119,Organización_Modular!$F$10:$G$195,2,FALSE)=F$23,Itinerario!T119," ")," ")</f>
        <v xml:space="preserve"> </v>
      </c>
      <c r="G119" s="52" t="str">
        <f>_xlfn.IFNA(IF(VLOOKUP($D119,Organización_Modular!$F$10:$G$195,2,FALSE)=G$23,Itinerario!W119," ")," ")</f>
        <v xml:space="preserve"> </v>
      </c>
      <c r="H119" s="52" t="str">
        <f>_xlfn.IFNA(IF(VLOOKUP($D119,Organización_Modular!$F$10:$G$195,2,FALSE)=H$23,Itinerario!T119," ")," ")</f>
        <v xml:space="preserve"> </v>
      </c>
      <c r="I119" s="52" t="str">
        <f>_xlfn.IFNA(IF(VLOOKUP($D119,Organización_Modular!$F$10:$G$195,2,FALSE)=I$23,Itinerario!W119," ")," ")</f>
        <v xml:space="preserve"> </v>
      </c>
      <c r="J119" s="52" t="str">
        <f>_xlfn.IFNA(IF(VLOOKUP($D119,Organización_Modular!$F$10:$G$195,2,FALSE)=J$23,Itinerario!T119," ")," ")</f>
        <v xml:space="preserve"> </v>
      </c>
      <c r="K119" s="52" t="str">
        <f>_xlfn.IFNA(IF(VLOOKUP($D119,Organización_Modular!$F$10:$G$195,2,FALSE)=K$23,Itinerario!W119," ")," ")</f>
        <v xml:space="preserve"> </v>
      </c>
      <c r="L119" s="52" t="str">
        <f>_xlfn.IFNA(IF(VLOOKUP($D119,Organización_Modular!$F$10:$G$195,2,FALSE)=L$23,Itinerario!T119," ")," ")</f>
        <v xml:space="preserve"> </v>
      </c>
      <c r="M119" s="52" t="str">
        <f>_xlfn.IFNA(IF(VLOOKUP($D119,Organización_Modular!$F$10:$G$195,2,FALSE)=M$23,Itinerario!W119," ")," ")</f>
        <v xml:space="preserve"> </v>
      </c>
      <c r="N119" s="52" t="str">
        <f>_xlfn.IFNA(IF(VLOOKUP($D119,Organización_Modular!$F$10:$G$195,2,FALSE)=N$23,Itinerario!T119," ")," ")</f>
        <v xml:space="preserve"> </v>
      </c>
      <c r="O119" s="52" t="str">
        <f>_xlfn.IFNA(IF(VLOOKUP($D119,Organización_Modular!$F$10:$G$195,2,FALSE)=O$23,Itinerario!W119," ")," ")</f>
        <v xml:space="preserve"> </v>
      </c>
      <c r="P119" s="52" t="str">
        <f>_xlfn.IFNA(IF(VLOOKUP($D119,Organización_Modular!$F$10:$G$195,2,FALSE)=P$23,Itinerario!T119," ")," ")</f>
        <v xml:space="preserve"> </v>
      </c>
      <c r="Q119" s="52" t="str">
        <f>_xlfn.IFNA(IF(VLOOKUP($D119,Organización_Modular!$F$10:$G$195,2,FALSE)=Q$23,Itinerario!W119," ")," ")</f>
        <v xml:space="preserve"> </v>
      </c>
      <c r="R119" s="52">
        <f>Organización_Modular!H105</f>
        <v>0</v>
      </c>
      <c r="S119" s="52">
        <f>Organización_Modular!I105</f>
        <v>0</v>
      </c>
      <c r="T119" s="110">
        <f t="shared" si="13"/>
        <v>0</v>
      </c>
      <c r="U119" s="52">
        <f t="shared" si="9"/>
        <v>0</v>
      </c>
      <c r="V119" s="52">
        <f t="shared" si="10"/>
        <v>0</v>
      </c>
      <c r="W119" s="110">
        <f t="shared" si="11"/>
        <v>0</v>
      </c>
      <c r="X119" s="115">
        <f t="shared" si="12"/>
        <v>0</v>
      </c>
    </row>
    <row r="120" spans="1:24" ht="18" hidden="1" customHeight="1" x14ac:dyDescent="0.2">
      <c r="A120" s="478"/>
      <c r="B120" s="385"/>
      <c r="C120" s="481"/>
      <c r="D120" s="480">
        <f>Organización_Modular!F106</f>
        <v>0</v>
      </c>
      <c r="E120" s="480"/>
      <c r="F120" s="52" t="str">
        <f>_xlfn.IFNA(IF(VLOOKUP($D120,Organización_Modular!$F$10:$G$195,2,FALSE)=F$23,Itinerario!T120," ")," ")</f>
        <v xml:space="preserve"> </v>
      </c>
      <c r="G120" s="52" t="str">
        <f>_xlfn.IFNA(IF(VLOOKUP($D120,Organización_Modular!$F$10:$G$195,2,FALSE)=G$23,Itinerario!W120," ")," ")</f>
        <v xml:space="preserve"> </v>
      </c>
      <c r="H120" s="52" t="str">
        <f>_xlfn.IFNA(IF(VLOOKUP($D120,Organización_Modular!$F$10:$G$195,2,FALSE)=H$23,Itinerario!T120," ")," ")</f>
        <v xml:space="preserve"> </v>
      </c>
      <c r="I120" s="52" t="str">
        <f>_xlfn.IFNA(IF(VLOOKUP($D120,Organización_Modular!$F$10:$G$195,2,FALSE)=I$23,Itinerario!W120," ")," ")</f>
        <v xml:space="preserve"> </v>
      </c>
      <c r="J120" s="52" t="str">
        <f>_xlfn.IFNA(IF(VLOOKUP($D120,Organización_Modular!$F$10:$G$195,2,FALSE)=J$23,Itinerario!T120," ")," ")</f>
        <v xml:space="preserve"> </v>
      </c>
      <c r="K120" s="52" t="str">
        <f>_xlfn.IFNA(IF(VLOOKUP($D120,Organización_Modular!$F$10:$G$195,2,FALSE)=K$23,Itinerario!W120," ")," ")</f>
        <v xml:space="preserve"> </v>
      </c>
      <c r="L120" s="52" t="str">
        <f>_xlfn.IFNA(IF(VLOOKUP($D120,Organización_Modular!$F$10:$G$195,2,FALSE)=L$23,Itinerario!T120," ")," ")</f>
        <v xml:space="preserve"> </v>
      </c>
      <c r="M120" s="52" t="str">
        <f>_xlfn.IFNA(IF(VLOOKUP($D120,Organización_Modular!$F$10:$G$195,2,FALSE)=M$23,Itinerario!W120," ")," ")</f>
        <v xml:space="preserve"> </v>
      </c>
      <c r="N120" s="52" t="str">
        <f>_xlfn.IFNA(IF(VLOOKUP($D120,Organización_Modular!$F$10:$G$195,2,FALSE)=N$23,Itinerario!T120," ")," ")</f>
        <v xml:space="preserve"> </v>
      </c>
      <c r="O120" s="52" t="str">
        <f>_xlfn.IFNA(IF(VLOOKUP($D120,Organización_Modular!$F$10:$G$195,2,FALSE)=O$23,Itinerario!W120," ")," ")</f>
        <v xml:space="preserve"> </v>
      </c>
      <c r="P120" s="52" t="str">
        <f>_xlfn.IFNA(IF(VLOOKUP($D120,Organización_Modular!$F$10:$G$195,2,FALSE)=P$23,Itinerario!T120," ")," ")</f>
        <v xml:space="preserve"> </v>
      </c>
      <c r="Q120" s="52" t="str">
        <f>_xlfn.IFNA(IF(VLOOKUP($D120,Organización_Modular!$F$10:$G$195,2,FALSE)=Q$23,Itinerario!W120," ")," ")</f>
        <v xml:space="preserve"> </v>
      </c>
      <c r="R120" s="52">
        <f>Organización_Modular!H106</f>
        <v>0</v>
      </c>
      <c r="S120" s="52">
        <f>Organización_Modular!I106</f>
        <v>0</v>
      </c>
      <c r="T120" s="110">
        <f t="shared" si="13"/>
        <v>0</v>
      </c>
      <c r="U120" s="52">
        <f t="shared" si="9"/>
        <v>0</v>
      </c>
      <c r="V120" s="52">
        <f t="shared" si="10"/>
        <v>0</v>
      </c>
      <c r="W120" s="110">
        <f t="shared" si="11"/>
        <v>0</v>
      </c>
      <c r="X120" s="115">
        <f t="shared" si="12"/>
        <v>0</v>
      </c>
    </row>
    <row r="121" spans="1:24" ht="18" hidden="1" customHeight="1" x14ac:dyDescent="0.2">
      <c r="A121" s="478"/>
      <c r="B121" s="385"/>
      <c r="C121" s="481"/>
      <c r="D121" s="480">
        <f>Organización_Modular!F107</f>
        <v>0</v>
      </c>
      <c r="E121" s="480"/>
      <c r="F121" s="52" t="str">
        <f>_xlfn.IFNA(IF(VLOOKUP($D121,Organización_Modular!$F$10:$G$195,2,FALSE)=F$23,Itinerario!T121," ")," ")</f>
        <v xml:space="preserve"> </v>
      </c>
      <c r="G121" s="52" t="str">
        <f>_xlfn.IFNA(IF(VLOOKUP($D121,Organización_Modular!$F$10:$G$195,2,FALSE)=G$23,Itinerario!W121," ")," ")</f>
        <v xml:space="preserve"> </v>
      </c>
      <c r="H121" s="52" t="str">
        <f>_xlfn.IFNA(IF(VLOOKUP($D121,Organización_Modular!$F$10:$G$195,2,FALSE)=H$23,Itinerario!T121," ")," ")</f>
        <v xml:space="preserve"> </v>
      </c>
      <c r="I121" s="52" t="str">
        <f>_xlfn.IFNA(IF(VLOOKUP($D121,Organización_Modular!$F$10:$G$195,2,FALSE)=I$23,Itinerario!W121," ")," ")</f>
        <v xml:space="preserve"> </v>
      </c>
      <c r="J121" s="52" t="str">
        <f>_xlfn.IFNA(IF(VLOOKUP($D121,Organización_Modular!$F$10:$G$195,2,FALSE)=J$23,Itinerario!T121," ")," ")</f>
        <v xml:space="preserve"> </v>
      </c>
      <c r="K121" s="52" t="str">
        <f>_xlfn.IFNA(IF(VLOOKUP($D121,Organización_Modular!$F$10:$G$195,2,FALSE)=K$23,Itinerario!W121," ")," ")</f>
        <v xml:space="preserve"> </v>
      </c>
      <c r="L121" s="52" t="str">
        <f>_xlfn.IFNA(IF(VLOOKUP($D121,Organización_Modular!$F$10:$G$195,2,FALSE)=L$23,Itinerario!T121," ")," ")</f>
        <v xml:space="preserve"> </v>
      </c>
      <c r="M121" s="52" t="str">
        <f>_xlfn.IFNA(IF(VLOOKUP($D121,Organización_Modular!$F$10:$G$195,2,FALSE)=M$23,Itinerario!W121," ")," ")</f>
        <v xml:space="preserve"> </v>
      </c>
      <c r="N121" s="52" t="str">
        <f>_xlfn.IFNA(IF(VLOOKUP($D121,Organización_Modular!$F$10:$G$195,2,FALSE)=N$23,Itinerario!T121," ")," ")</f>
        <v xml:space="preserve"> </v>
      </c>
      <c r="O121" s="52" t="str">
        <f>_xlfn.IFNA(IF(VLOOKUP($D121,Organización_Modular!$F$10:$G$195,2,FALSE)=O$23,Itinerario!W121," ")," ")</f>
        <v xml:space="preserve"> </v>
      </c>
      <c r="P121" s="52" t="str">
        <f>_xlfn.IFNA(IF(VLOOKUP($D121,Organización_Modular!$F$10:$G$195,2,FALSE)=P$23,Itinerario!T121," ")," ")</f>
        <v xml:space="preserve"> </v>
      </c>
      <c r="Q121" s="52" t="str">
        <f>_xlfn.IFNA(IF(VLOOKUP($D121,Organización_Modular!$F$10:$G$195,2,FALSE)=Q$23,Itinerario!W121," ")," ")</f>
        <v xml:space="preserve"> </v>
      </c>
      <c r="R121" s="52">
        <f>Organización_Modular!H107</f>
        <v>0</v>
      </c>
      <c r="S121" s="52">
        <f>Organización_Modular!I107</f>
        <v>0</v>
      </c>
      <c r="T121" s="110">
        <f t="shared" si="13"/>
        <v>0</v>
      </c>
      <c r="U121" s="52">
        <f t="shared" si="9"/>
        <v>0</v>
      </c>
      <c r="V121" s="52">
        <f t="shared" si="10"/>
        <v>0</v>
      </c>
      <c r="W121" s="110">
        <f t="shared" si="11"/>
        <v>0</v>
      </c>
      <c r="X121" s="115">
        <f t="shared" si="12"/>
        <v>0</v>
      </c>
    </row>
    <row r="122" spans="1:24" ht="18" hidden="1" customHeight="1" x14ac:dyDescent="0.2">
      <c r="A122" s="478"/>
      <c r="B122" s="385"/>
      <c r="C122" s="481"/>
      <c r="D122" s="480">
        <f>Organización_Modular!F108</f>
        <v>0</v>
      </c>
      <c r="E122" s="480"/>
      <c r="F122" s="52" t="str">
        <f>_xlfn.IFNA(IF(VLOOKUP($D122,Organización_Modular!$F$10:$G$195,2,FALSE)=F$23,Itinerario!T122," ")," ")</f>
        <v xml:space="preserve"> </v>
      </c>
      <c r="G122" s="52" t="str">
        <f>_xlfn.IFNA(IF(VLOOKUP($D122,Organización_Modular!$F$10:$G$195,2,FALSE)=G$23,Itinerario!W122," ")," ")</f>
        <v xml:space="preserve"> </v>
      </c>
      <c r="H122" s="52" t="str">
        <f>_xlfn.IFNA(IF(VLOOKUP($D122,Organización_Modular!$F$10:$G$195,2,FALSE)=H$23,Itinerario!T122," ")," ")</f>
        <v xml:space="preserve"> </v>
      </c>
      <c r="I122" s="52" t="str">
        <f>_xlfn.IFNA(IF(VLOOKUP($D122,Organización_Modular!$F$10:$G$195,2,FALSE)=I$23,Itinerario!W122," ")," ")</f>
        <v xml:space="preserve"> </v>
      </c>
      <c r="J122" s="52" t="str">
        <f>_xlfn.IFNA(IF(VLOOKUP($D122,Organización_Modular!$F$10:$G$195,2,FALSE)=J$23,Itinerario!T122," ")," ")</f>
        <v xml:space="preserve"> </v>
      </c>
      <c r="K122" s="52" t="str">
        <f>_xlfn.IFNA(IF(VLOOKUP($D122,Organización_Modular!$F$10:$G$195,2,FALSE)=K$23,Itinerario!W122," ")," ")</f>
        <v xml:space="preserve"> </v>
      </c>
      <c r="L122" s="52" t="str">
        <f>_xlfn.IFNA(IF(VLOOKUP($D122,Organización_Modular!$F$10:$G$195,2,FALSE)=L$23,Itinerario!T122," ")," ")</f>
        <v xml:space="preserve"> </v>
      </c>
      <c r="M122" s="52" t="str">
        <f>_xlfn.IFNA(IF(VLOOKUP($D122,Organización_Modular!$F$10:$G$195,2,FALSE)=M$23,Itinerario!W122," ")," ")</f>
        <v xml:space="preserve"> </v>
      </c>
      <c r="N122" s="52" t="str">
        <f>_xlfn.IFNA(IF(VLOOKUP($D122,Organización_Modular!$F$10:$G$195,2,FALSE)=N$23,Itinerario!T122," ")," ")</f>
        <v xml:space="preserve"> </v>
      </c>
      <c r="O122" s="52" t="str">
        <f>_xlfn.IFNA(IF(VLOOKUP($D122,Organización_Modular!$F$10:$G$195,2,FALSE)=O$23,Itinerario!W122," ")," ")</f>
        <v xml:space="preserve"> </v>
      </c>
      <c r="P122" s="52" t="str">
        <f>_xlfn.IFNA(IF(VLOOKUP($D122,Organización_Modular!$F$10:$G$195,2,FALSE)=P$23,Itinerario!T122," ")," ")</f>
        <v xml:space="preserve"> </v>
      </c>
      <c r="Q122" s="52" t="str">
        <f>_xlfn.IFNA(IF(VLOOKUP($D122,Organización_Modular!$F$10:$G$195,2,FALSE)=Q$23,Itinerario!W122," ")," ")</f>
        <v xml:space="preserve"> </v>
      </c>
      <c r="R122" s="52">
        <f>Organización_Modular!H108</f>
        <v>0</v>
      </c>
      <c r="S122" s="52">
        <f>Organización_Modular!I108</f>
        <v>0</v>
      </c>
      <c r="T122" s="110">
        <f t="shared" si="13"/>
        <v>0</v>
      </c>
      <c r="U122" s="52">
        <f t="shared" si="9"/>
        <v>0</v>
      </c>
      <c r="V122" s="52">
        <f t="shared" si="10"/>
        <v>0</v>
      </c>
      <c r="W122" s="110">
        <f t="shared" si="11"/>
        <v>0</v>
      </c>
      <c r="X122" s="115">
        <f t="shared" si="12"/>
        <v>0</v>
      </c>
    </row>
    <row r="123" spans="1:24" ht="18" hidden="1" customHeight="1" x14ac:dyDescent="0.2">
      <c r="A123" s="478"/>
      <c r="B123" s="385"/>
      <c r="C123" s="481"/>
      <c r="D123" s="480">
        <f>Organización_Modular!F109</f>
        <v>0</v>
      </c>
      <c r="E123" s="480"/>
      <c r="F123" s="52" t="str">
        <f>_xlfn.IFNA(IF(VLOOKUP($D123,Organización_Modular!$F$10:$G$195,2,FALSE)=F$23,Itinerario!T123," ")," ")</f>
        <v xml:space="preserve"> </v>
      </c>
      <c r="G123" s="52" t="str">
        <f>_xlfn.IFNA(IF(VLOOKUP($D123,Organización_Modular!$F$10:$G$195,2,FALSE)=G$23,Itinerario!W123," ")," ")</f>
        <v xml:space="preserve"> </v>
      </c>
      <c r="H123" s="52" t="str">
        <f>_xlfn.IFNA(IF(VLOOKUP($D123,Organización_Modular!$F$10:$G$195,2,FALSE)=H$23,Itinerario!T123," ")," ")</f>
        <v xml:space="preserve"> </v>
      </c>
      <c r="I123" s="52" t="str">
        <f>_xlfn.IFNA(IF(VLOOKUP($D123,Organización_Modular!$F$10:$G$195,2,FALSE)=I$23,Itinerario!W123," ")," ")</f>
        <v xml:space="preserve"> </v>
      </c>
      <c r="J123" s="52" t="str">
        <f>_xlfn.IFNA(IF(VLOOKUP($D123,Organización_Modular!$F$10:$G$195,2,FALSE)=J$23,Itinerario!T123," ")," ")</f>
        <v xml:space="preserve"> </v>
      </c>
      <c r="K123" s="52" t="str">
        <f>_xlfn.IFNA(IF(VLOOKUP($D123,Organización_Modular!$F$10:$G$195,2,FALSE)=K$23,Itinerario!W123," ")," ")</f>
        <v xml:space="preserve"> </v>
      </c>
      <c r="L123" s="52" t="str">
        <f>_xlfn.IFNA(IF(VLOOKUP($D123,Organización_Modular!$F$10:$G$195,2,FALSE)=L$23,Itinerario!T123," ")," ")</f>
        <v xml:space="preserve"> </v>
      </c>
      <c r="M123" s="52" t="str">
        <f>_xlfn.IFNA(IF(VLOOKUP($D123,Organización_Modular!$F$10:$G$195,2,FALSE)=M$23,Itinerario!W123," ")," ")</f>
        <v xml:space="preserve"> </v>
      </c>
      <c r="N123" s="52" t="str">
        <f>_xlfn.IFNA(IF(VLOOKUP($D123,Organización_Modular!$F$10:$G$195,2,FALSE)=N$23,Itinerario!T123," ")," ")</f>
        <v xml:space="preserve"> </v>
      </c>
      <c r="O123" s="52" t="str">
        <f>_xlfn.IFNA(IF(VLOOKUP($D123,Organización_Modular!$F$10:$G$195,2,FALSE)=O$23,Itinerario!W123," ")," ")</f>
        <v xml:space="preserve"> </v>
      </c>
      <c r="P123" s="52" t="str">
        <f>_xlfn.IFNA(IF(VLOOKUP($D123,Organización_Modular!$F$10:$G$195,2,FALSE)=P$23,Itinerario!T123," ")," ")</f>
        <v xml:space="preserve"> </v>
      </c>
      <c r="Q123" s="52" t="str">
        <f>_xlfn.IFNA(IF(VLOOKUP($D123,Organización_Modular!$F$10:$G$195,2,FALSE)=Q$23,Itinerario!W123," ")," ")</f>
        <v xml:space="preserve"> </v>
      </c>
      <c r="R123" s="52">
        <f>Organización_Modular!H109</f>
        <v>0</v>
      </c>
      <c r="S123" s="52">
        <f>Organización_Modular!I109</f>
        <v>0</v>
      </c>
      <c r="T123" s="110">
        <f t="shared" si="13"/>
        <v>0</v>
      </c>
      <c r="U123" s="52">
        <f t="shared" si="9"/>
        <v>0</v>
      </c>
      <c r="V123" s="52">
        <f t="shared" si="10"/>
        <v>0</v>
      </c>
      <c r="W123" s="110">
        <f t="shared" si="11"/>
        <v>0</v>
      </c>
      <c r="X123" s="115">
        <f t="shared" si="12"/>
        <v>0</v>
      </c>
    </row>
    <row r="124" spans="1:24" ht="18" hidden="1" customHeight="1" x14ac:dyDescent="0.2">
      <c r="A124" s="478"/>
      <c r="B124" s="385"/>
      <c r="C124" s="481"/>
      <c r="D124" s="480">
        <f>Organización_Modular!F110</f>
        <v>0</v>
      </c>
      <c r="E124" s="480"/>
      <c r="F124" s="52" t="str">
        <f>_xlfn.IFNA(IF(VLOOKUP($D124,Organización_Modular!$F$10:$G$195,2,FALSE)=F$23,Itinerario!T124," ")," ")</f>
        <v xml:space="preserve"> </v>
      </c>
      <c r="G124" s="52" t="str">
        <f>_xlfn.IFNA(IF(VLOOKUP($D124,Organización_Modular!$F$10:$G$195,2,FALSE)=G$23,Itinerario!W124," ")," ")</f>
        <v xml:space="preserve"> </v>
      </c>
      <c r="H124" s="52" t="str">
        <f>_xlfn.IFNA(IF(VLOOKUP($D124,Organización_Modular!$F$10:$G$195,2,FALSE)=H$23,Itinerario!T124," ")," ")</f>
        <v xml:space="preserve"> </v>
      </c>
      <c r="I124" s="52" t="str">
        <f>_xlfn.IFNA(IF(VLOOKUP($D124,Organización_Modular!$F$10:$G$195,2,FALSE)=I$23,Itinerario!W124," ")," ")</f>
        <v xml:space="preserve"> </v>
      </c>
      <c r="J124" s="52" t="str">
        <f>_xlfn.IFNA(IF(VLOOKUP($D124,Organización_Modular!$F$10:$G$195,2,FALSE)=J$23,Itinerario!T124," ")," ")</f>
        <v xml:space="preserve"> </v>
      </c>
      <c r="K124" s="52" t="str">
        <f>_xlfn.IFNA(IF(VLOOKUP($D124,Organización_Modular!$F$10:$G$195,2,FALSE)=K$23,Itinerario!W124," ")," ")</f>
        <v xml:space="preserve"> </v>
      </c>
      <c r="L124" s="52" t="str">
        <f>_xlfn.IFNA(IF(VLOOKUP($D124,Organización_Modular!$F$10:$G$195,2,FALSE)=L$23,Itinerario!T124," ")," ")</f>
        <v xml:space="preserve"> </v>
      </c>
      <c r="M124" s="52" t="str">
        <f>_xlfn.IFNA(IF(VLOOKUP($D124,Organización_Modular!$F$10:$G$195,2,FALSE)=M$23,Itinerario!W124," ")," ")</f>
        <v xml:space="preserve"> </v>
      </c>
      <c r="N124" s="52" t="str">
        <f>_xlfn.IFNA(IF(VLOOKUP($D124,Organización_Modular!$F$10:$G$195,2,FALSE)=N$23,Itinerario!T124," ")," ")</f>
        <v xml:space="preserve"> </v>
      </c>
      <c r="O124" s="52" t="str">
        <f>_xlfn.IFNA(IF(VLOOKUP($D124,Organización_Modular!$F$10:$G$195,2,FALSE)=O$23,Itinerario!W124," ")," ")</f>
        <v xml:space="preserve"> </v>
      </c>
      <c r="P124" s="52" t="str">
        <f>_xlfn.IFNA(IF(VLOOKUP($D124,Organización_Modular!$F$10:$G$195,2,FALSE)=P$23,Itinerario!T124," ")," ")</f>
        <v xml:space="preserve"> </v>
      </c>
      <c r="Q124" s="52" t="str">
        <f>_xlfn.IFNA(IF(VLOOKUP($D124,Organización_Modular!$F$10:$G$195,2,FALSE)=Q$23,Itinerario!W124," ")," ")</f>
        <v xml:space="preserve"> </v>
      </c>
      <c r="R124" s="52">
        <f>Organización_Modular!H110</f>
        <v>0</v>
      </c>
      <c r="S124" s="52">
        <f>Organización_Modular!I110</f>
        <v>0</v>
      </c>
      <c r="T124" s="110">
        <f t="shared" si="13"/>
        <v>0</v>
      </c>
      <c r="U124" s="52">
        <f t="shared" si="9"/>
        <v>0</v>
      </c>
      <c r="V124" s="52">
        <f t="shared" si="10"/>
        <v>0</v>
      </c>
      <c r="W124" s="110">
        <f t="shared" si="11"/>
        <v>0</v>
      </c>
      <c r="X124" s="115">
        <f t="shared" si="12"/>
        <v>0</v>
      </c>
    </row>
    <row r="125" spans="1:24" ht="18" hidden="1" customHeight="1" x14ac:dyDescent="0.2">
      <c r="A125" s="478"/>
      <c r="B125" s="385"/>
      <c r="C125" s="481"/>
      <c r="D125" s="480">
        <f>Organización_Modular!F111</f>
        <v>0</v>
      </c>
      <c r="E125" s="480"/>
      <c r="F125" s="52" t="str">
        <f>_xlfn.IFNA(IF(VLOOKUP($D125,Organización_Modular!$F$10:$G$195,2,FALSE)=F$23,Itinerario!T125," ")," ")</f>
        <v xml:space="preserve"> </v>
      </c>
      <c r="G125" s="52" t="str">
        <f>_xlfn.IFNA(IF(VLOOKUP($D125,Organización_Modular!$F$10:$G$195,2,FALSE)=G$23,Itinerario!W125," ")," ")</f>
        <v xml:space="preserve"> </v>
      </c>
      <c r="H125" s="52" t="str">
        <f>_xlfn.IFNA(IF(VLOOKUP($D125,Organización_Modular!$F$10:$G$195,2,FALSE)=H$23,Itinerario!T125," ")," ")</f>
        <v xml:space="preserve"> </v>
      </c>
      <c r="I125" s="52" t="str">
        <f>_xlfn.IFNA(IF(VLOOKUP($D125,Organización_Modular!$F$10:$G$195,2,FALSE)=I$23,Itinerario!W125," ")," ")</f>
        <v xml:space="preserve"> </v>
      </c>
      <c r="J125" s="52" t="str">
        <f>_xlfn.IFNA(IF(VLOOKUP($D125,Organización_Modular!$F$10:$G$195,2,FALSE)=J$23,Itinerario!T125," ")," ")</f>
        <v xml:space="preserve"> </v>
      </c>
      <c r="K125" s="52" t="str">
        <f>_xlfn.IFNA(IF(VLOOKUP($D125,Organización_Modular!$F$10:$G$195,2,FALSE)=K$23,Itinerario!W125," ")," ")</f>
        <v xml:space="preserve"> </v>
      </c>
      <c r="L125" s="52" t="str">
        <f>_xlfn.IFNA(IF(VLOOKUP($D125,Organización_Modular!$F$10:$G$195,2,FALSE)=L$23,Itinerario!T125," ")," ")</f>
        <v xml:space="preserve"> </v>
      </c>
      <c r="M125" s="52" t="str">
        <f>_xlfn.IFNA(IF(VLOOKUP($D125,Organización_Modular!$F$10:$G$195,2,FALSE)=M$23,Itinerario!W125," ")," ")</f>
        <v xml:space="preserve"> </v>
      </c>
      <c r="N125" s="52" t="str">
        <f>_xlfn.IFNA(IF(VLOOKUP($D125,Organización_Modular!$F$10:$G$195,2,FALSE)=N$23,Itinerario!T125," ")," ")</f>
        <v xml:space="preserve"> </v>
      </c>
      <c r="O125" s="52" t="str">
        <f>_xlfn.IFNA(IF(VLOOKUP($D125,Organización_Modular!$F$10:$G$195,2,FALSE)=O$23,Itinerario!W125," ")," ")</f>
        <v xml:space="preserve"> </v>
      </c>
      <c r="P125" s="52" t="str">
        <f>_xlfn.IFNA(IF(VLOOKUP($D125,Organización_Modular!$F$10:$G$195,2,FALSE)=P$23,Itinerario!T125," ")," ")</f>
        <v xml:space="preserve"> </v>
      </c>
      <c r="Q125" s="52" t="str">
        <f>_xlfn.IFNA(IF(VLOOKUP($D125,Organización_Modular!$F$10:$G$195,2,FALSE)=Q$23,Itinerario!W125," ")," ")</f>
        <v xml:space="preserve"> </v>
      </c>
      <c r="R125" s="52">
        <f>Organización_Modular!H111</f>
        <v>0</v>
      </c>
      <c r="S125" s="52">
        <f>Organización_Modular!I111</f>
        <v>0</v>
      </c>
      <c r="T125" s="110">
        <f t="shared" si="13"/>
        <v>0</v>
      </c>
      <c r="U125" s="52">
        <f t="shared" si="9"/>
        <v>0</v>
      </c>
      <c r="V125" s="52">
        <f t="shared" si="10"/>
        <v>0</v>
      </c>
      <c r="W125" s="110">
        <f t="shared" si="11"/>
        <v>0</v>
      </c>
      <c r="X125" s="115">
        <f t="shared" si="12"/>
        <v>0</v>
      </c>
    </row>
    <row r="126" spans="1:24" ht="18" hidden="1" customHeight="1" x14ac:dyDescent="0.2">
      <c r="A126" s="478"/>
      <c r="B126" s="385"/>
      <c r="C126" s="481"/>
      <c r="D126" s="480">
        <f>Organización_Modular!F112</f>
        <v>0</v>
      </c>
      <c r="E126" s="480"/>
      <c r="F126" s="52" t="str">
        <f>_xlfn.IFNA(IF(VLOOKUP($D126,Organización_Modular!$F$10:$G$195,2,FALSE)=F$23,Itinerario!T126," ")," ")</f>
        <v xml:space="preserve"> </v>
      </c>
      <c r="G126" s="52" t="str">
        <f>_xlfn.IFNA(IF(VLOOKUP($D126,Organización_Modular!$F$10:$G$195,2,FALSE)=G$23,Itinerario!W126," ")," ")</f>
        <v xml:space="preserve"> </v>
      </c>
      <c r="H126" s="52" t="str">
        <f>_xlfn.IFNA(IF(VLOOKUP($D126,Organización_Modular!$F$10:$G$195,2,FALSE)=H$23,Itinerario!T126," ")," ")</f>
        <v xml:space="preserve"> </v>
      </c>
      <c r="I126" s="52" t="str">
        <f>_xlfn.IFNA(IF(VLOOKUP($D126,Organización_Modular!$F$10:$G$195,2,FALSE)=I$23,Itinerario!W126," ")," ")</f>
        <v xml:space="preserve"> </v>
      </c>
      <c r="J126" s="52" t="str">
        <f>_xlfn.IFNA(IF(VLOOKUP($D126,Organización_Modular!$F$10:$G$195,2,FALSE)=J$23,Itinerario!T126," ")," ")</f>
        <v xml:space="preserve"> </v>
      </c>
      <c r="K126" s="52" t="str">
        <f>_xlfn.IFNA(IF(VLOOKUP($D126,Organización_Modular!$F$10:$G$195,2,FALSE)=K$23,Itinerario!W126," ")," ")</f>
        <v xml:space="preserve"> </v>
      </c>
      <c r="L126" s="52" t="str">
        <f>_xlfn.IFNA(IF(VLOOKUP($D126,Organización_Modular!$F$10:$G$195,2,FALSE)=L$23,Itinerario!T126," ")," ")</f>
        <v xml:space="preserve"> </v>
      </c>
      <c r="M126" s="52" t="str">
        <f>_xlfn.IFNA(IF(VLOOKUP($D126,Organización_Modular!$F$10:$G$195,2,FALSE)=M$23,Itinerario!W126," ")," ")</f>
        <v xml:space="preserve"> </v>
      </c>
      <c r="N126" s="52" t="str">
        <f>_xlfn.IFNA(IF(VLOOKUP($D126,Organización_Modular!$F$10:$G$195,2,FALSE)=N$23,Itinerario!T126," ")," ")</f>
        <v xml:space="preserve"> </v>
      </c>
      <c r="O126" s="52" t="str">
        <f>_xlfn.IFNA(IF(VLOOKUP($D126,Organización_Modular!$F$10:$G$195,2,FALSE)=O$23,Itinerario!W126," ")," ")</f>
        <v xml:space="preserve"> </v>
      </c>
      <c r="P126" s="52" t="str">
        <f>_xlfn.IFNA(IF(VLOOKUP($D126,Organización_Modular!$F$10:$G$195,2,FALSE)=P$23,Itinerario!T126," ")," ")</f>
        <v xml:space="preserve"> </v>
      </c>
      <c r="Q126" s="52" t="str">
        <f>_xlfn.IFNA(IF(VLOOKUP($D126,Organización_Modular!$F$10:$G$195,2,FALSE)=Q$23,Itinerario!W126," ")," ")</f>
        <v xml:space="preserve"> </v>
      </c>
      <c r="R126" s="52">
        <f>Organización_Modular!H112</f>
        <v>0</v>
      </c>
      <c r="S126" s="52">
        <f>Organización_Modular!I112</f>
        <v>0</v>
      </c>
      <c r="T126" s="110">
        <f t="shared" si="13"/>
        <v>0</v>
      </c>
      <c r="U126" s="52">
        <f t="shared" si="9"/>
        <v>0</v>
      </c>
      <c r="V126" s="52">
        <f t="shared" si="10"/>
        <v>0</v>
      </c>
      <c r="W126" s="110">
        <f t="shared" si="11"/>
        <v>0</v>
      </c>
      <c r="X126" s="115">
        <f t="shared" si="12"/>
        <v>0</v>
      </c>
    </row>
    <row r="127" spans="1:24" ht="18" hidden="1" customHeight="1" x14ac:dyDescent="0.2">
      <c r="A127" s="478"/>
      <c r="B127" s="385"/>
      <c r="C127" s="481"/>
      <c r="D127" s="480">
        <f>Organización_Modular!F113</f>
        <v>0</v>
      </c>
      <c r="E127" s="480"/>
      <c r="F127" s="52" t="str">
        <f>_xlfn.IFNA(IF(VLOOKUP($D127,Organización_Modular!$F$10:$G$195,2,FALSE)=F$23,Itinerario!T127," ")," ")</f>
        <v xml:space="preserve"> </v>
      </c>
      <c r="G127" s="52" t="str">
        <f>_xlfn.IFNA(IF(VLOOKUP($D127,Organización_Modular!$F$10:$G$195,2,FALSE)=G$23,Itinerario!W127," ")," ")</f>
        <v xml:space="preserve"> </v>
      </c>
      <c r="H127" s="52" t="str">
        <f>_xlfn.IFNA(IF(VLOOKUP($D127,Organización_Modular!$F$10:$G$195,2,FALSE)=H$23,Itinerario!T127," ")," ")</f>
        <v xml:space="preserve"> </v>
      </c>
      <c r="I127" s="52" t="str">
        <f>_xlfn.IFNA(IF(VLOOKUP($D127,Organización_Modular!$F$10:$G$195,2,FALSE)=I$23,Itinerario!W127," ")," ")</f>
        <v xml:space="preserve"> </v>
      </c>
      <c r="J127" s="52" t="str">
        <f>_xlfn.IFNA(IF(VLOOKUP($D127,Organización_Modular!$F$10:$G$195,2,FALSE)=J$23,Itinerario!T127," ")," ")</f>
        <v xml:space="preserve"> </v>
      </c>
      <c r="K127" s="52" t="str">
        <f>_xlfn.IFNA(IF(VLOOKUP($D127,Organización_Modular!$F$10:$G$195,2,FALSE)=K$23,Itinerario!W127," ")," ")</f>
        <v xml:space="preserve"> </v>
      </c>
      <c r="L127" s="52" t="str">
        <f>_xlfn.IFNA(IF(VLOOKUP($D127,Organización_Modular!$F$10:$G$195,2,FALSE)=L$23,Itinerario!T127," ")," ")</f>
        <v xml:space="preserve"> </v>
      </c>
      <c r="M127" s="52" t="str">
        <f>_xlfn.IFNA(IF(VLOOKUP($D127,Organización_Modular!$F$10:$G$195,2,FALSE)=M$23,Itinerario!W127," ")," ")</f>
        <v xml:space="preserve"> </v>
      </c>
      <c r="N127" s="52" t="str">
        <f>_xlfn.IFNA(IF(VLOOKUP($D127,Organización_Modular!$F$10:$G$195,2,FALSE)=N$23,Itinerario!T127," ")," ")</f>
        <v xml:space="preserve"> </v>
      </c>
      <c r="O127" s="52" t="str">
        <f>_xlfn.IFNA(IF(VLOOKUP($D127,Organización_Modular!$F$10:$G$195,2,FALSE)=O$23,Itinerario!W127," ")," ")</f>
        <v xml:space="preserve"> </v>
      </c>
      <c r="P127" s="52" t="str">
        <f>_xlfn.IFNA(IF(VLOOKUP($D127,Organización_Modular!$F$10:$G$195,2,FALSE)=P$23,Itinerario!T127," ")," ")</f>
        <v xml:space="preserve"> </v>
      </c>
      <c r="Q127" s="52" t="str">
        <f>_xlfn.IFNA(IF(VLOOKUP($D127,Organización_Modular!$F$10:$G$195,2,FALSE)=Q$23,Itinerario!W127," ")," ")</f>
        <v xml:space="preserve"> </v>
      </c>
      <c r="R127" s="52">
        <f>Organización_Modular!H113</f>
        <v>0</v>
      </c>
      <c r="S127" s="52">
        <f>Organización_Modular!I113</f>
        <v>0</v>
      </c>
      <c r="T127" s="110">
        <f t="shared" si="13"/>
        <v>0</v>
      </c>
      <c r="U127" s="52">
        <f t="shared" si="9"/>
        <v>0</v>
      </c>
      <c r="V127" s="52">
        <f t="shared" si="10"/>
        <v>0</v>
      </c>
      <c r="W127" s="110">
        <f t="shared" si="11"/>
        <v>0</v>
      </c>
      <c r="X127" s="115">
        <f t="shared" si="12"/>
        <v>0</v>
      </c>
    </row>
    <row r="128" spans="1:24" ht="18" hidden="1" customHeight="1" x14ac:dyDescent="0.2">
      <c r="A128" s="478"/>
      <c r="B128" s="385"/>
      <c r="C128" s="481"/>
      <c r="D128" s="480">
        <f>Organización_Modular!F114</f>
        <v>0</v>
      </c>
      <c r="E128" s="480"/>
      <c r="F128" s="52" t="str">
        <f>_xlfn.IFNA(IF(VLOOKUP($D128,Organización_Modular!$F$10:$G$195,2,FALSE)=F$23,Itinerario!T128," ")," ")</f>
        <v xml:space="preserve"> </v>
      </c>
      <c r="G128" s="52" t="str">
        <f>_xlfn.IFNA(IF(VLOOKUP($D128,Organización_Modular!$F$10:$G$195,2,FALSE)=G$23,Itinerario!W128," ")," ")</f>
        <v xml:space="preserve"> </v>
      </c>
      <c r="H128" s="52" t="str">
        <f>_xlfn.IFNA(IF(VLOOKUP($D128,Organización_Modular!$F$10:$G$195,2,FALSE)=H$23,Itinerario!T128," ")," ")</f>
        <v xml:space="preserve"> </v>
      </c>
      <c r="I128" s="52" t="str">
        <f>_xlfn.IFNA(IF(VLOOKUP($D128,Organización_Modular!$F$10:$G$195,2,FALSE)=I$23,Itinerario!W128," ")," ")</f>
        <v xml:space="preserve"> </v>
      </c>
      <c r="J128" s="52" t="str">
        <f>_xlfn.IFNA(IF(VLOOKUP($D128,Organización_Modular!$F$10:$G$195,2,FALSE)=J$23,Itinerario!T128," ")," ")</f>
        <v xml:space="preserve"> </v>
      </c>
      <c r="K128" s="52" t="str">
        <f>_xlfn.IFNA(IF(VLOOKUP($D128,Organización_Modular!$F$10:$G$195,2,FALSE)=K$23,Itinerario!W128," ")," ")</f>
        <v xml:space="preserve"> </v>
      </c>
      <c r="L128" s="52" t="str">
        <f>_xlfn.IFNA(IF(VLOOKUP($D128,Organización_Modular!$F$10:$G$195,2,FALSE)=L$23,Itinerario!T128," ")," ")</f>
        <v xml:space="preserve"> </v>
      </c>
      <c r="M128" s="52" t="str">
        <f>_xlfn.IFNA(IF(VLOOKUP($D128,Organización_Modular!$F$10:$G$195,2,FALSE)=M$23,Itinerario!W128," ")," ")</f>
        <v xml:space="preserve"> </v>
      </c>
      <c r="N128" s="52" t="str">
        <f>_xlfn.IFNA(IF(VLOOKUP($D128,Organización_Modular!$F$10:$G$195,2,FALSE)=N$23,Itinerario!T128," ")," ")</f>
        <v xml:space="preserve"> </v>
      </c>
      <c r="O128" s="52" t="str">
        <f>_xlfn.IFNA(IF(VLOOKUP($D128,Organización_Modular!$F$10:$G$195,2,FALSE)=O$23,Itinerario!W128," ")," ")</f>
        <v xml:space="preserve"> </v>
      </c>
      <c r="P128" s="52" t="str">
        <f>_xlfn.IFNA(IF(VLOOKUP($D128,Organización_Modular!$F$10:$G$195,2,FALSE)=P$23,Itinerario!T128," ")," ")</f>
        <v xml:space="preserve"> </v>
      </c>
      <c r="Q128" s="52" t="str">
        <f>_xlfn.IFNA(IF(VLOOKUP($D128,Organización_Modular!$F$10:$G$195,2,FALSE)=Q$23,Itinerario!W128," ")," ")</f>
        <v xml:space="preserve"> </v>
      </c>
      <c r="R128" s="52">
        <f>Organización_Modular!H114</f>
        <v>0</v>
      </c>
      <c r="S128" s="52">
        <f>Organización_Modular!I114</f>
        <v>0</v>
      </c>
      <c r="T128" s="110">
        <f t="shared" si="13"/>
        <v>0</v>
      </c>
      <c r="U128" s="52">
        <f t="shared" si="9"/>
        <v>0</v>
      </c>
      <c r="V128" s="52">
        <f t="shared" si="10"/>
        <v>0</v>
      </c>
      <c r="W128" s="110">
        <f t="shared" si="11"/>
        <v>0</v>
      </c>
      <c r="X128" s="115">
        <f t="shared" si="12"/>
        <v>0</v>
      </c>
    </row>
    <row r="129" spans="1:24" ht="18" hidden="1" customHeight="1" x14ac:dyDescent="0.2">
      <c r="A129" s="478"/>
      <c r="B129" s="385"/>
      <c r="C129" s="481"/>
      <c r="D129" s="480">
        <f>Organización_Modular!F115</f>
        <v>0</v>
      </c>
      <c r="E129" s="480"/>
      <c r="F129" s="52" t="str">
        <f>_xlfn.IFNA(IF(VLOOKUP($D129,Organización_Modular!$F$10:$G$195,2,FALSE)=F$23,Itinerario!T129," ")," ")</f>
        <v xml:space="preserve"> </v>
      </c>
      <c r="G129" s="52" t="str">
        <f>_xlfn.IFNA(IF(VLOOKUP($D129,Organización_Modular!$F$10:$G$195,2,FALSE)=G$23,Itinerario!W129," ")," ")</f>
        <v xml:space="preserve"> </v>
      </c>
      <c r="H129" s="52" t="str">
        <f>_xlfn.IFNA(IF(VLOOKUP($D129,Organización_Modular!$F$10:$G$195,2,FALSE)=H$23,Itinerario!T129," ")," ")</f>
        <v xml:space="preserve"> </v>
      </c>
      <c r="I129" s="52" t="str">
        <f>_xlfn.IFNA(IF(VLOOKUP($D129,Organización_Modular!$F$10:$G$195,2,FALSE)=I$23,Itinerario!W129," ")," ")</f>
        <v xml:space="preserve"> </v>
      </c>
      <c r="J129" s="52" t="str">
        <f>_xlfn.IFNA(IF(VLOOKUP($D129,Organización_Modular!$F$10:$G$195,2,FALSE)=J$23,Itinerario!T129," ")," ")</f>
        <v xml:space="preserve"> </v>
      </c>
      <c r="K129" s="52" t="str">
        <f>_xlfn.IFNA(IF(VLOOKUP($D129,Organización_Modular!$F$10:$G$195,2,FALSE)=K$23,Itinerario!W129," ")," ")</f>
        <v xml:space="preserve"> </v>
      </c>
      <c r="L129" s="52" t="str">
        <f>_xlfn.IFNA(IF(VLOOKUP($D129,Organización_Modular!$F$10:$G$195,2,FALSE)=L$23,Itinerario!T129," ")," ")</f>
        <v xml:space="preserve"> </v>
      </c>
      <c r="M129" s="52" t="str">
        <f>_xlfn.IFNA(IF(VLOOKUP($D129,Organización_Modular!$F$10:$G$195,2,FALSE)=M$23,Itinerario!W129," ")," ")</f>
        <v xml:space="preserve"> </v>
      </c>
      <c r="N129" s="52" t="str">
        <f>_xlfn.IFNA(IF(VLOOKUP($D129,Organización_Modular!$F$10:$G$195,2,FALSE)=N$23,Itinerario!T129," ")," ")</f>
        <v xml:space="preserve"> </v>
      </c>
      <c r="O129" s="52" t="str">
        <f>_xlfn.IFNA(IF(VLOOKUP($D129,Organización_Modular!$F$10:$G$195,2,FALSE)=O$23,Itinerario!W129," ")," ")</f>
        <v xml:space="preserve"> </v>
      </c>
      <c r="P129" s="52" t="str">
        <f>_xlfn.IFNA(IF(VLOOKUP($D129,Organización_Modular!$F$10:$G$195,2,FALSE)=P$23,Itinerario!T129," ")," ")</f>
        <v xml:space="preserve"> </v>
      </c>
      <c r="Q129" s="52" t="str">
        <f>_xlfn.IFNA(IF(VLOOKUP($D129,Organización_Modular!$F$10:$G$195,2,FALSE)=Q$23,Itinerario!W129," ")," ")</f>
        <v xml:space="preserve"> </v>
      </c>
      <c r="R129" s="52">
        <f>Organización_Modular!H115</f>
        <v>0</v>
      </c>
      <c r="S129" s="52">
        <f>Organización_Modular!I115</f>
        <v>0</v>
      </c>
      <c r="T129" s="110">
        <f t="shared" si="13"/>
        <v>0</v>
      </c>
      <c r="U129" s="52">
        <f t="shared" si="9"/>
        <v>0</v>
      </c>
      <c r="V129" s="52">
        <f t="shared" si="10"/>
        <v>0</v>
      </c>
      <c r="W129" s="110">
        <f t="shared" si="11"/>
        <v>0</v>
      </c>
      <c r="X129" s="115">
        <f t="shared" si="12"/>
        <v>0</v>
      </c>
    </row>
    <row r="130" spans="1:24" ht="18" hidden="1" customHeight="1" x14ac:dyDescent="0.2">
      <c r="A130" s="478"/>
      <c r="B130" s="385"/>
      <c r="C130" s="481"/>
      <c r="D130" s="480">
        <f>Organización_Modular!F116</f>
        <v>0</v>
      </c>
      <c r="E130" s="480"/>
      <c r="F130" s="52" t="str">
        <f>_xlfn.IFNA(IF(VLOOKUP($D130,Organización_Modular!$F$10:$G$195,2,FALSE)=F$23,Itinerario!T130," ")," ")</f>
        <v xml:space="preserve"> </v>
      </c>
      <c r="G130" s="52" t="str">
        <f>_xlfn.IFNA(IF(VLOOKUP($D130,Organización_Modular!$F$10:$G$195,2,FALSE)=G$23,Itinerario!W130," ")," ")</f>
        <v xml:space="preserve"> </v>
      </c>
      <c r="H130" s="52" t="str">
        <f>_xlfn.IFNA(IF(VLOOKUP($D130,Organización_Modular!$F$10:$G$195,2,FALSE)=H$23,Itinerario!T130," ")," ")</f>
        <v xml:space="preserve"> </v>
      </c>
      <c r="I130" s="52" t="str">
        <f>_xlfn.IFNA(IF(VLOOKUP($D130,Organización_Modular!$F$10:$G$195,2,FALSE)=I$23,Itinerario!W130," ")," ")</f>
        <v xml:space="preserve"> </v>
      </c>
      <c r="J130" s="52" t="str">
        <f>_xlfn.IFNA(IF(VLOOKUP($D130,Organización_Modular!$F$10:$G$195,2,FALSE)=J$23,Itinerario!T130," ")," ")</f>
        <v xml:space="preserve"> </v>
      </c>
      <c r="K130" s="52" t="str">
        <f>_xlfn.IFNA(IF(VLOOKUP($D130,Organización_Modular!$F$10:$G$195,2,FALSE)=K$23,Itinerario!W130," ")," ")</f>
        <v xml:space="preserve"> </v>
      </c>
      <c r="L130" s="52" t="str">
        <f>_xlfn.IFNA(IF(VLOOKUP($D130,Organización_Modular!$F$10:$G$195,2,FALSE)=L$23,Itinerario!T130," ")," ")</f>
        <v xml:space="preserve"> </v>
      </c>
      <c r="M130" s="52" t="str">
        <f>_xlfn.IFNA(IF(VLOOKUP($D130,Organización_Modular!$F$10:$G$195,2,FALSE)=M$23,Itinerario!W130," ")," ")</f>
        <v xml:space="preserve"> </v>
      </c>
      <c r="N130" s="52" t="str">
        <f>_xlfn.IFNA(IF(VLOOKUP($D130,Organización_Modular!$F$10:$G$195,2,FALSE)=N$23,Itinerario!T130," ")," ")</f>
        <v xml:space="preserve"> </v>
      </c>
      <c r="O130" s="52" t="str">
        <f>_xlfn.IFNA(IF(VLOOKUP($D130,Organización_Modular!$F$10:$G$195,2,FALSE)=O$23,Itinerario!W130," ")," ")</f>
        <v xml:space="preserve"> </v>
      </c>
      <c r="P130" s="52" t="str">
        <f>_xlfn.IFNA(IF(VLOOKUP($D130,Organización_Modular!$F$10:$G$195,2,FALSE)=P$23,Itinerario!T130," ")," ")</f>
        <v xml:space="preserve"> </v>
      </c>
      <c r="Q130" s="52" t="str">
        <f>_xlfn.IFNA(IF(VLOOKUP($D130,Organización_Modular!$F$10:$G$195,2,FALSE)=Q$23,Itinerario!W130," ")," ")</f>
        <v xml:space="preserve"> </v>
      </c>
      <c r="R130" s="52">
        <f>Organización_Modular!H116</f>
        <v>0</v>
      </c>
      <c r="S130" s="52">
        <f>Organización_Modular!I116</f>
        <v>0</v>
      </c>
      <c r="T130" s="110">
        <f t="shared" si="13"/>
        <v>0</v>
      </c>
      <c r="U130" s="52">
        <f t="shared" si="9"/>
        <v>0</v>
      </c>
      <c r="V130" s="52">
        <f t="shared" si="10"/>
        <v>0</v>
      </c>
      <c r="W130" s="110">
        <f t="shared" si="11"/>
        <v>0</v>
      </c>
      <c r="X130" s="115">
        <f t="shared" si="12"/>
        <v>0</v>
      </c>
    </row>
    <row r="131" spans="1:24" ht="18" hidden="1" customHeight="1" x14ac:dyDescent="0.2">
      <c r="A131" s="478"/>
      <c r="B131" s="385"/>
      <c r="C131" s="481"/>
      <c r="D131" s="480">
        <f>Organización_Modular!F117</f>
        <v>0</v>
      </c>
      <c r="E131" s="480"/>
      <c r="F131" s="52" t="str">
        <f>_xlfn.IFNA(IF(VLOOKUP($D131,Organización_Modular!$F$10:$G$195,2,FALSE)=F$23,Itinerario!T131," ")," ")</f>
        <v xml:space="preserve"> </v>
      </c>
      <c r="G131" s="52" t="str">
        <f>_xlfn.IFNA(IF(VLOOKUP($D131,Organización_Modular!$F$10:$G$195,2,FALSE)=G$23,Itinerario!W131," ")," ")</f>
        <v xml:space="preserve"> </v>
      </c>
      <c r="H131" s="52" t="str">
        <f>_xlfn.IFNA(IF(VLOOKUP($D131,Organización_Modular!$F$10:$G$195,2,FALSE)=H$23,Itinerario!T131," ")," ")</f>
        <v xml:space="preserve"> </v>
      </c>
      <c r="I131" s="52" t="str">
        <f>_xlfn.IFNA(IF(VLOOKUP($D131,Organización_Modular!$F$10:$G$195,2,FALSE)=I$23,Itinerario!W131," ")," ")</f>
        <v xml:space="preserve"> </v>
      </c>
      <c r="J131" s="52" t="str">
        <f>_xlfn.IFNA(IF(VLOOKUP($D131,Organización_Modular!$F$10:$G$195,2,FALSE)=J$23,Itinerario!T131," ")," ")</f>
        <v xml:space="preserve"> </v>
      </c>
      <c r="K131" s="52" t="str">
        <f>_xlfn.IFNA(IF(VLOOKUP($D131,Organización_Modular!$F$10:$G$195,2,FALSE)=K$23,Itinerario!W131," ")," ")</f>
        <v xml:space="preserve"> </v>
      </c>
      <c r="L131" s="52" t="str">
        <f>_xlfn.IFNA(IF(VLOOKUP($D131,Organización_Modular!$F$10:$G$195,2,FALSE)=L$23,Itinerario!T131," ")," ")</f>
        <v xml:space="preserve"> </v>
      </c>
      <c r="M131" s="52" t="str">
        <f>_xlfn.IFNA(IF(VLOOKUP($D131,Organización_Modular!$F$10:$G$195,2,FALSE)=M$23,Itinerario!W131," ")," ")</f>
        <v xml:space="preserve"> </v>
      </c>
      <c r="N131" s="52" t="str">
        <f>_xlfn.IFNA(IF(VLOOKUP($D131,Organización_Modular!$F$10:$G$195,2,FALSE)=N$23,Itinerario!T131," ")," ")</f>
        <v xml:space="preserve"> </v>
      </c>
      <c r="O131" s="52" t="str">
        <f>_xlfn.IFNA(IF(VLOOKUP($D131,Organización_Modular!$F$10:$G$195,2,FALSE)=O$23,Itinerario!W131," ")," ")</f>
        <v xml:space="preserve"> </v>
      </c>
      <c r="P131" s="52" t="str">
        <f>_xlfn.IFNA(IF(VLOOKUP($D131,Organización_Modular!$F$10:$G$195,2,FALSE)=P$23,Itinerario!T131," ")," ")</f>
        <v xml:space="preserve"> </v>
      </c>
      <c r="Q131" s="52" t="str">
        <f>_xlfn.IFNA(IF(VLOOKUP($D131,Organización_Modular!$F$10:$G$195,2,FALSE)=Q$23,Itinerario!W131," ")," ")</f>
        <v xml:space="preserve"> </v>
      </c>
      <c r="R131" s="52">
        <f>Organización_Modular!H117</f>
        <v>0</v>
      </c>
      <c r="S131" s="52">
        <f>Organización_Modular!I117</f>
        <v>0</v>
      </c>
      <c r="T131" s="110">
        <f t="shared" si="13"/>
        <v>0</v>
      </c>
      <c r="U131" s="52">
        <f t="shared" si="9"/>
        <v>0</v>
      </c>
      <c r="V131" s="52">
        <f t="shared" si="10"/>
        <v>0</v>
      </c>
      <c r="W131" s="110">
        <f t="shared" si="11"/>
        <v>0</v>
      </c>
      <c r="X131" s="115">
        <f t="shared" si="12"/>
        <v>0</v>
      </c>
    </row>
    <row r="132" spans="1:24" ht="18" hidden="1" customHeight="1" x14ac:dyDescent="0.2">
      <c r="A132" s="478"/>
      <c r="B132" s="385"/>
      <c r="C132" s="481"/>
      <c r="D132" s="480">
        <f>Organización_Modular!F118</f>
        <v>0</v>
      </c>
      <c r="E132" s="480"/>
      <c r="F132" s="52" t="str">
        <f>_xlfn.IFNA(IF(VLOOKUP($D132,Organización_Modular!$F$10:$G$195,2,FALSE)=F$23,Itinerario!T132," ")," ")</f>
        <v xml:space="preserve"> </v>
      </c>
      <c r="G132" s="52" t="str">
        <f>_xlfn.IFNA(IF(VLOOKUP($D132,Organización_Modular!$F$10:$G$195,2,FALSE)=G$23,Itinerario!W132," ")," ")</f>
        <v xml:space="preserve"> </v>
      </c>
      <c r="H132" s="52" t="str">
        <f>_xlfn.IFNA(IF(VLOOKUP($D132,Organización_Modular!$F$10:$G$195,2,FALSE)=H$23,Itinerario!T132," ")," ")</f>
        <v xml:space="preserve"> </v>
      </c>
      <c r="I132" s="52" t="str">
        <f>_xlfn.IFNA(IF(VLOOKUP($D132,Organización_Modular!$F$10:$G$195,2,FALSE)=I$23,Itinerario!W132," ")," ")</f>
        <v xml:space="preserve"> </v>
      </c>
      <c r="J132" s="52" t="str">
        <f>_xlfn.IFNA(IF(VLOOKUP($D132,Organización_Modular!$F$10:$G$195,2,FALSE)=J$23,Itinerario!T132," ")," ")</f>
        <v xml:space="preserve"> </v>
      </c>
      <c r="K132" s="52" t="str">
        <f>_xlfn.IFNA(IF(VLOOKUP($D132,Organización_Modular!$F$10:$G$195,2,FALSE)=K$23,Itinerario!W132," ")," ")</f>
        <v xml:space="preserve"> </v>
      </c>
      <c r="L132" s="52" t="str">
        <f>_xlfn.IFNA(IF(VLOOKUP($D132,Organización_Modular!$F$10:$G$195,2,FALSE)=L$23,Itinerario!T132," ")," ")</f>
        <v xml:space="preserve"> </v>
      </c>
      <c r="M132" s="52" t="str">
        <f>_xlfn.IFNA(IF(VLOOKUP($D132,Organización_Modular!$F$10:$G$195,2,FALSE)=M$23,Itinerario!W132," ")," ")</f>
        <v xml:space="preserve"> </v>
      </c>
      <c r="N132" s="52" t="str">
        <f>_xlfn.IFNA(IF(VLOOKUP($D132,Organización_Modular!$F$10:$G$195,2,FALSE)=N$23,Itinerario!T132," ")," ")</f>
        <v xml:space="preserve"> </v>
      </c>
      <c r="O132" s="52" t="str">
        <f>_xlfn.IFNA(IF(VLOOKUP($D132,Organización_Modular!$F$10:$G$195,2,FALSE)=O$23,Itinerario!W132," ")," ")</f>
        <v xml:space="preserve"> </v>
      </c>
      <c r="P132" s="52" t="str">
        <f>_xlfn.IFNA(IF(VLOOKUP($D132,Organización_Modular!$F$10:$G$195,2,FALSE)=P$23,Itinerario!T132," ")," ")</f>
        <v xml:space="preserve"> </v>
      </c>
      <c r="Q132" s="52" t="str">
        <f>_xlfn.IFNA(IF(VLOOKUP($D132,Organización_Modular!$F$10:$G$195,2,FALSE)=Q$23,Itinerario!W132," ")," ")</f>
        <v xml:space="preserve"> </v>
      </c>
      <c r="R132" s="52">
        <f>Organización_Modular!H118</f>
        <v>0</v>
      </c>
      <c r="S132" s="52">
        <f>Organización_Modular!I118</f>
        <v>0</v>
      </c>
      <c r="T132" s="110">
        <f t="shared" si="13"/>
        <v>0</v>
      </c>
      <c r="U132" s="52">
        <f t="shared" si="9"/>
        <v>0</v>
      </c>
      <c r="V132" s="52">
        <f t="shared" si="10"/>
        <v>0</v>
      </c>
      <c r="W132" s="110">
        <f t="shared" si="11"/>
        <v>0</v>
      </c>
      <c r="X132" s="115">
        <f t="shared" si="12"/>
        <v>0</v>
      </c>
    </row>
    <row r="133" spans="1:24" ht="18" hidden="1" customHeight="1" x14ac:dyDescent="0.2">
      <c r="A133" s="478"/>
      <c r="B133" s="385"/>
      <c r="C133" s="481"/>
      <c r="D133" s="480">
        <f>Organización_Modular!F119</f>
        <v>0</v>
      </c>
      <c r="E133" s="480"/>
      <c r="F133" s="52" t="str">
        <f>_xlfn.IFNA(IF(VLOOKUP($D133,Organización_Modular!$F$10:$G$195,2,FALSE)=F$23,Itinerario!T133," ")," ")</f>
        <v xml:space="preserve"> </v>
      </c>
      <c r="G133" s="52" t="str">
        <f>_xlfn.IFNA(IF(VLOOKUP($D133,Organización_Modular!$F$10:$G$195,2,FALSE)=G$23,Itinerario!W133," ")," ")</f>
        <v xml:space="preserve"> </v>
      </c>
      <c r="H133" s="52" t="str">
        <f>_xlfn.IFNA(IF(VLOOKUP($D133,Organización_Modular!$F$10:$G$195,2,FALSE)=H$23,Itinerario!T133," ")," ")</f>
        <v xml:space="preserve"> </v>
      </c>
      <c r="I133" s="52" t="str">
        <f>_xlfn.IFNA(IF(VLOOKUP($D133,Organización_Modular!$F$10:$G$195,2,FALSE)=I$23,Itinerario!W133," ")," ")</f>
        <v xml:space="preserve"> </v>
      </c>
      <c r="J133" s="52" t="str">
        <f>_xlfn.IFNA(IF(VLOOKUP($D133,Organización_Modular!$F$10:$G$195,2,FALSE)=J$23,Itinerario!T133," ")," ")</f>
        <v xml:space="preserve"> </v>
      </c>
      <c r="K133" s="52" t="str">
        <f>_xlfn.IFNA(IF(VLOOKUP($D133,Organización_Modular!$F$10:$G$195,2,FALSE)=K$23,Itinerario!W133," ")," ")</f>
        <v xml:space="preserve"> </v>
      </c>
      <c r="L133" s="52" t="str">
        <f>_xlfn.IFNA(IF(VLOOKUP($D133,Organización_Modular!$F$10:$G$195,2,FALSE)=L$23,Itinerario!T133," ")," ")</f>
        <v xml:space="preserve"> </v>
      </c>
      <c r="M133" s="52" t="str">
        <f>_xlfn.IFNA(IF(VLOOKUP($D133,Organización_Modular!$F$10:$G$195,2,FALSE)=M$23,Itinerario!W133," ")," ")</f>
        <v xml:space="preserve"> </v>
      </c>
      <c r="N133" s="52" t="str">
        <f>_xlfn.IFNA(IF(VLOOKUP($D133,Organización_Modular!$F$10:$G$195,2,FALSE)=N$23,Itinerario!T133," ")," ")</f>
        <v xml:space="preserve"> </v>
      </c>
      <c r="O133" s="52" t="str">
        <f>_xlfn.IFNA(IF(VLOOKUP($D133,Organización_Modular!$F$10:$G$195,2,FALSE)=O$23,Itinerario!W133," ")," ")</f>
        <v xml:space="preserve"> </v>
      </c>
      <c r="P133" s="52" t="str">
        <f>_xlfn.IFNA(IF(VLOOKUP($D133,Organización_Modular!$F$10:$G$195,2,FALSE)=P$23,Itinerario!T133," ")," ")</f>
        <v xml:space="preserve"> </v>
      </c>
      <c r="Q133" s="52" t="str">
        <f>_xlfn.IFNA(IF(VLOOKUP($D133,Organización_Modular!$F$10:$G$195,2,FALSE)=Q$23,Itinerario!W133," ")," ")</f>
        <v xml:space="preserve"> </v>
      </c>
      <c r="R133" s="52">
        <f>Organización_Modular!H119</f>
        <v>0</v>
      </c>
      <c r="S133" s="52">
        <f>Organización_Modular!I119</f>
        <v>0</v>
      </c>
      <c r="T133" s="110">
        <f t="shared" si="13"/>
        <v>0</v>
      </c>
      <c r="U133" s="52">
        <f t="shared" si="9"/>
        <v>0</v>
      </c>
      <c r="V133" s="52">
        <f t="shared" si="10"/>
        <v>0</v>
      </c>
      <c r="W133" s="110">
        <f t="shared" si="11"/>
        <v>0</v>
      </c>
      <c r="X133" s="115">
        <f t="shared" si="12"/>
        <v>0</v>
      </c>
    </row>
    <row r="134" spans="1:24" ht="18" hidden="1" customHeight="1" x14ac:dyDescent="0.2">
      <c r="A134" s="478"/>
      <c r="B134" s="385"/>
      <c r="C134" s="481"/>
      <c r="D134" s="480">
        <f>Organización_Modular!F120</f>
        <v>0</v>
      </c>
      <c r="E134" s="480"/>
      <c r="F134" s="52" t="str">
        <f>_xlfn.IFNA(IF(VLOOKUP($D134,Organización_Modular!$F$10:$G$195,2,FALSE)=F$23,Itinerario!T134," ")," ")</f>
        <v xml:space="preserve"> </v>
      </c>
      <c r="G134" s="52" t="str">
        <f>_xlfn.IFNA(IF(VLOOKUP($D134,Organización_Modular!$F$10:$G$195,2,FALSE)=G$23,Itinerario!W134," ")," ")</f>
        <v xml:space="preserve"> </v>
      </c>
      <c r="H134" s="52" t="str">
        <f>_xlfn.IFNA(IF(VLOOKUP($D134,Organización_Modular!$F$10:$G$195,2,FALSE)=H$23,Itinerario!T134," ")," ")</f>
        <v xml:space="preserve"> </v>
      </c>
      <c r="I134" s="52" t="str">
        <f>_xlfn.IFNA(IF(VLOOKUP($D134,Organización_Modular!$F$10:$G$195,2,FALSE)=I$23,Itinerario!W134," ")," ")</f>
        <v xml:space="preserve"> </v>
      </c>
      <c r="J134" s="52" t="str">
        <f>_xlfn.IFNA(IF(VLOOKUP($D134,Organización_Modular!$F$10:$G$195,2,FALSE)=J$23,Itinerario!T134," ")," ")</f>
        <v xml:space="preserve"> </v>
      </c>
      <c r="K134" s="52" t="str">
        <f>_xlfn.IFNA(IF(VLOOKUP($D134,Organización_Modular!$F$10:$G$195,2,FALSE)=K$23,Itinerario!W134," ")," ")</f>
        <v xml:space="preserve"> </v>
      </c>
      <c r="L134" s="52" t="str">
        <f>_xlfn.IFNA(IF(VLOOKUP($D134,Organización_Modular!$F$10:$G$195,2,FALSE)=L$23,Itinerario!T134," ")," ")</f>
        <v xml:space="preserve"> </v>
      </c>
      <c r="M134" s="52" t="str">
        <f>_xlfn.IFNA(IF(VLOOKUP($D134,Organización_Modular!$F$10:$G$195,2,FALSE)=M$23,Itinerario!W134," ")," ")</f>
        <v xml:space="preserve"> </v>
      </c>
      <c r="N134" s="52" t="str">
        <f>_xlfn.IFNA(IF(VLOOKUP($D134,Organización_Modular!$F$10:$G$195,2,FALSE)=N$23,Itinerario!T134," ")," ")</f>
        <v xml:space="preserve"> </v>
      </c>
      <c r="O134" s="52" t="str">
        <f>_xlfn.IFNA(IF(VLOOKUP($D134,Organización_Modular!$F$10:$G$195,2,FALSE)=O$23,Itinerario!W134," ")," ")</f>
        <v xml:space="preserve"> </v>
      </c>
      <c r="P134" s="52" t="str">
        <f>_xlfn.IFNA(IF(VLOOKUP($D134,Organización_Modular!$F$10:$G$195,2,FALSE)=P$23,Itinerario!T134," ")," ")</f>
        <v xml:space="preserve"> </v>
      </c>
      <c r="Q134" s="52" t="str">
        <f>_xlfn.IFNA(IF(VLOOKUP($D134,Organización_Modular!$F$10:$G$195,2,FALSE)=Q$23,Itinerario!W134," ")," ")</f>
        <v xml:space="preserve"> </v>
      </c>
      <c r="R134" s="52">
        <f>Organización_Modular!H120</f>
        <v>0</v>
      </c>
      <c r="S134" s="52">
        <f>Organización_Modular!I120</f>
        <v>0</v>
      </c>
      <c r="T134" s="110">
        <f t="shared" si="13"/>
        <v>0</v>
      </c>
      <c r="U134" s="52">
        <f t="shared" si="9"/>
        <v>0</v>
      </c>
      <c r="V134" s="52">
        <f t="shared" si="10"/>
        <v>0</v>
      </c>
      <c r="W134" s="110">
        <f t="shared" si="11"/>
        <v>0</v>
      </c>
      <c r="X134" s="115">
        <f t="shared" si="12"/>
        <v>0</v>
      </c>
    </row>
    <row r="135" spans="1:24" ht="18" hidden="1" customHeight="1" x14ac:dyDescent="0.2">
      <c r="A135" s="478"/>
      <c r="B135" s="385"/>
      <c r="C135" s="481"/>
      <c r="D135" s="480">
        <f>Organización_Modular!F121</f>
        <v>0</v>
      </c>
      <c r="E135" s="480"/>
      <c r="F135" s="52" t="str">
        <f>_xlfn.IFNA(IF(VLOOKUP($D135,Organización_Modular!$F$10:$G$195,2,FALSE)=F$23,Itinerario!T135," ")," ")</f>
        <v xml:space="preserve"> </v>
      </c>
      <c r="G135" s="52" t="str">
        <f>_xlfn.IFNA(IF(VLOOKUP($D135,Organización_Modular!$F$10:$G$195,2,FALSE)=G$23,Itinerario!W135," ")," ")</f>
        <v xml:space="preserve"> </v>
      </c>
      <c r="H135" s="52" t="str">
        <f>_xlfn.IFNA(IF(VLOOKUP($D135,Organización_Modular!$F$10:$G$195,2,FALSE)=H$23,Itinerario!T135," ")," ")</f>
        <v xml:space="preserve"> </v>
      </c>
      <c r="I135" s="52" t="str">
        <f>_xlfn.IFNA(IF(VLOOKUP($D135,Organización_Modular!$F$10:$G$195,2,FALSE)=I$23,Itinerario!W135," ")," ")</f>
        <v xml:space="preserve"> </v>
      </c>
      <c r="J135" s="52" t="str">
        <f>_xlfn.IFNA(IF(VLOOKUP($D135,Organización_Modular!$F$10:$G$195,2,FALSE)=J$23,Itinerario!T135," ")," ")</f>
        <v xml:space="preserve"> </v>
      </c>
      <c r="K135" s="52" t="str">
        <f>_xlfn.IFNA(IF(VLOOKUP($D135,Organización_Modular!$F$10:$G$195,2,FALSE)=K$23,Itinerario!W135," ")," ")</f>
        <v xml:space="preserve"> </v>
      </c>
      <c r="L135" s="52" t="str">
        <f>_xlfn.IFNA(IF(VLOOKUP($D135,Organización_Modular!$F$10:$G$195,2,FALSE)=L$23,Itinerario!T135," ")," ")</f>
        <v xml:space="preserve"> </v>
      </c>
      <c r="M135" s="52" t="str">
        <f>_xlfn.IFNA(IF(VLOOKUP($D135,Organización_Modular!$F$10:$G$195,2,FALSE)=M$23,Itinerario!W135," ")," ")</f>
        <v xml:space="preserve"> </v>
      </c>
      <c r="N135" s="52" t="str">
        <f>_xlfn.IFNA(IF(VLOOKUP($D135,Organización_Modular!$F$10:$G$195,2,FALSE)=N$23,Itinerario!T135," ")," ")</f>
        <v xml:space="preserve"> </v>
      </c>
      <c r="O135" s="52" t="str">
        <f>_xlfn.IFNA(IF(VLOOKUP($D135,Organización_Modular!$F$10:$G$195,2,FALSE)=O$23,Itinerario!W135," ")," ")</f>
        <v xml:space="preserve"> </v>
      </c>
      <c r="P135" s="52" t="str">
        <f>_xlfn.IFNA(IF(VLOOKUP($D135,Organización_Modular!$F$10:$G$195,2,FALSE)=P$23,Itinerario!T135," ")," ")</f>
        <v xml:space="preserve"> </v>
      </c>
      <c r="Q135" s="52" t="str">
        <f>_xlfn.IFNA(IF(VLOOKUP($D135,Organización_Modular!$F$10:$G$195,2,FALSE)=Q$23,Itinerario!W135," ")," ")</f>
        <v xml:space="preserve"> </v>
      </c>
      <c r="R135" s="52">
        <f>Organización_Modular!H121</f>
        <v>0</v>
      </c>
      <c r="S135" s="52">
        <f>Organización_Modular!I121</f>
        <v>0</v>
      </c>
      <c r="T135" s="110">
        <f t="shared" si="13"/>
        <v>0</v>
      </c>
      <c r="U135" s="52">
        <f t="shared" si="9"/>
        <v>0</v>
      </c>
      <c r="V135" s="52">
        <f t="shared" si="10"/>
        <v>0</v>
      </c>
      <c r="W135" s="110">
        <f t="shared" si="11"/>
        <v>0</v>
      </c>
      <c r="X135" s="115">
        <f t="shared" si="12"/>
        <v>0</v>
      </c>
    </row>
    <row r="136" spans="1:24" ht="18" hidden="1" customHeight="1" x14ac:dyDescent="0.2">
      <c r="A136" s="478"/>
      <c r="B136" s="385"/>
      <c r="C136" s="481"/>
      <c r="D136" s="480">
        <f>Organización_Modular!F122</f>
        <v>0</v>
      </c>
      <c r="E136" s="480"/>
      <c r="F136" s="52" t="str">
        <f>_xlfn.IFNA(IF(VLOOKUP($D136,Organización_Modular!$F$10:$G$195,2,FALSE)=F$23,Itinerario!T136," ")," ")</f>
        <v xml:space="preserve"> </v>
      </c>
      <c r="G136" s="52" t="str">
        <f>_xlfn.IFNA(IF(VLOOKUP($D136,Organización_Modular!$F$10:$G$195,2,FALSE)=G$23,Itinerario!W136," ")," ")</f>
        <v xml:space="preserve"> </v>
      </c>
      <c r="H136" s="52" t="str">
        <f>_xlfn.IFNA(IF(VLOOKUP($D136,Organización_Modular!$F$10:$G$195,2,FALSE)=H$23,Itinerario!T136," ")," ")</f>
        <v xml:space="preserve"> </v>
      </c>
      <c r="I136" s="52" t="str">
        <f>_xlfn.IFNA(IF(VLOOKUP($D136,Organización_Modular!$F$10:$G$195,2,FALSE)=I$23,Itinerario!W136," ")," ")</f>
        <v xml:space="preserve"> </v>
      </c>
      <c r="J136" s="52" t="str">
        <f>_xlfn.IFNA(IF(VLOOKUP($D136,Organización_Modular!$F$10:$G$195,2,FALSE)=J$23,Itinerario!T136," ")," ")</f>
        <v xml:space="preserve"> </v>
      </c>
      <c r="K136" s="52" t="str">
        <f>_xlfn.IFNA(IF(VLOOKUP($D136,Organización_Modular!$F$10:$G$195,2,FALSE)=K$23,Itinerario!W136," ")," ")</f>
        <v xml:space="preserve"> </v>
      </c>
      <c r="L136" s="52" t="str">
        <f>_xlfn.IFNA(IF(VLOOKUP($D136,Organización_Modular!$F$10:$G$195,2,FALSE)=L$23,Itinerario!T136," ")," ")</f>
        <v xml:space="preserve"> </v>
      </c>
      <c r="M136" s="52" t="str">
        <f>_xlfn.IFNA(IF(VLOOKUP($D136,Organización_Modular!$F$10:$G$195,2,FALSE)=M$23,Itinerario!W136," ")," ")</f>
        <v xml:space="preserve"> </v>
      </c>
      <c r="N136" s="52" t="str">
        <f>_xlfn.IFNA(IF(VLOOKUP($D136,Organización_Modular!$F$10:$G$195,2,FALSE)=N$23,Itinerario!T136," ")," ")</f>
        <v xml:space="preserve"> </v>
      </c>
      <c r="O136" s="52" t="str">
        <f>_xlfn.IFNA(IF(VLOOKUP($D136,Organización_Modular!$F$10:$G$195,2,FALSE)=O$23,Itinerario!W136," ")," ")</f>
        <v xml:space="preserve"> </v>
      </c>
      <c r="P136" s="52" t="str">
        <f>_xlfn.IFNA(IF(VLOOKUP($D136,Organización_Modular!$F$10:$G$195,2,FALSE)=P$23,Itinerario!T136," ")," ")</f>
        <v xml:space="preserve"> </v>
      </c>
      <c r="Q136" s="52" t="str">
        <f>_xlfn.IFNA(IF(VLOOKUP($D136,Organización_Modular!$F$10:$G$195,2,FALSE)=Q$23,Itinerario!W136," ")," ")</f>
        <v xml:space="preserve"> </v>
      </c>
      <c r="R136" s="52">
        <f>Organización_Modular!H122</f>
        <v>0</v>
      </c>
      <c r="S136" s="52">
        <f>Organización_Modular!I122</f>
        <v>0</v>
      </c>
      <c r="T136" s="110">
        <f t="shared" si="13"/>
        <v>0</v>
      </c>
      <c r="U136" s="52">
        <f t="shared" si="9"/>
        <v>0</v>
      </c>
      <c r="V136" s="52">
        <f t="shared" si="10"/>
        <v>0</v>
      </c>
      <c r="W136" s="110">
        <f t="shared" si="11"/>
        <v>0</v>
      </c>
      <c r="X136" s="115">
        <f t="shared" si="12"/>
        <v>0</v>
      </c>
    </row>
    <row r="137" spans="1:24" ht="18" hidden="1" customHeight="1" x14ac:dyDescent="0.2">
      <c r="A137" s="478"/>
      <c r="B137" s="386" t="str">
        <f>B44</f>
        <v>Competencias para la empleabilidad</v>
      </c>
      <c r="C137" s="481">
        <f>Organización_Modular!C123</f>
        <v>0</v>
      </c>
      <c r="D137" s="480">
        <f>Organización_Modular!F123</f>
        <v>0</v>
      </c>
      <c r="E137" s="480"/>
      <c r="F137" s="52" t="str">
        <f>_xlfn.IFNA(IF(VLOOKUP($D137,Organización_Modular!$F$10:$G$195,2,FALSE)=F$23,Itinerario!T137," ")," ")</f>
        <v xml:space="preserve"> </v>
      </c>
      <c r="G137" s="52" t="str">
        <f>_xlfn.IFNA(IF(VLOOKUP($D137,Organización_Modular!$F$10:$G$195,2,FALSE)=G$23,Itinerario!W137," ")," ")</f>
        <v xml:space="preserve"> </v>
      </c>
      <c r="H137" s="52" t="str">
        <f>_xlfn.IFNA(IF(VLOOKUP($D137,Organización_Modular!$F$10:$G$195,2,FALSE)=H$23,Itinerario!T137," ")," ")</f>
        <v xml:space="preserve"> </v>
      </c>
      <c r="I137" s="52" t="str">
        <f>_xlfn.IFNA(IF(VLOOKUP($D137,Organización_Modular!$F$10:$G$195,2,FALSE)=I$23,Itinerario!W137," ")," ")</f>
        <v xml:space="preserve"> </v>
      </c>
      <c r="J137" s="52" t="str">
        <f>_xlfn.IFNA(IF(VLOOKUP($D137,Organización_Modular!$F$10:$G$195,2,FALSE)=J$23,Itinerario!T137," ")," ")</f>
        <v xml:space="preserve"> </v>
      </c>
      <c r="K137" s="52" t="str">
        <f>_xlfn.IFNA(IF(VLOOKUP($D137,Organización_Modular!$F$10:$G$195,2,FALSE)=K$23,Itinerario!W137," ")," ")</f>
        <v xml:space="preserve"> </v>
      </c>
      <c r="L137" s="52" t="str">
        <f>_xlfn.IFNA(IF(VLOOKUP($D137,Organización_Modular!$F$10:$G$195,2,FALSE)=L$23,Itinerario!T137," ")," ")</f>
        <v xml:space="preserve"> </v>
      </c>
      <c r="M137" s="52" t="str">
        <f>_xlfn.IFNA(IF(VLOOKUP($D137,Organización_Modular!$F$10:$G$195,2,FALSE)=M$23,Itinerario!W137," ")," ")</f>
        <v xml:space="preserve"> </v>
      </c>
      <c r="N137" s="52" t="str">
        <f>_xlfn.IFNA(IF(VLOOKUP($D137,Organización_Modular!$F$10:$G$195,2,FALSE)=N$23,Itinerario!T137," ")," ")</f>
        <v xml:space="preserve"> </v>
      </c>
      <c r="O137" s="52" t="str">
        <f>_xlfn.IFNA(IF(VLOOKUP($D137,Organización_Modular!$F$10:$G$195,2,FALSE)=O$23,Itinerario!W137," ")," ")</f>
        <v xml:space="preserve"> </v>
      </c>
      <c r="P137" s="52" t="str">
        <f>_xlfn.IFNA(IF(VLOOKUP($D137,Organización_Modular!$F$10:$G$195,2,FALSE)=P$23,Itinerario!T137," ")," ")</f>
        <v xml:space="preserve"> </v>
      </c>
      <c r="Q137" s="52" t="str">
        <f>_xlfn.IFNA(IF(VLOOKUP($D137,Organización_Modular!$F$10:$G$195,2,FALSE)=Q$23,Itinerario!W137," ")," ")</f>
        <v xml:space="preserve"> </v>
      </c>
      <c r="R137" s="52">
        <f>Organización_Modular!H123</f>
        <v>0</v>
      </c>
      <c r="S137" s="52">
        <f>Organización_Modular!I123</f>
        <v>0</v>
      </c>
      <c r="T137" s="110">
        <f t="shared" si="13"/>
        <v>0</v>
      </c>
      <c r="U137" s="52">
        <f t="shared" si="9"/>
        <v>0</v>
      </c>
      <c r="V137" s="52">
        <f t="shared" si="10"/>
        <v>0</v>
      </c>
      <c r="W137" s="110">
        <f t="shared" si="11"/>
        <v>0</v>
      </c>
      <c r="X137" s="115">
        <f t="shared" si="12"/>
        <v>0</v>
      </c>
    </row>
    <row r="138" spans="1:24" ht="18" hidden="1" customHeight="1" x14ac:dyDescent="0.2">
      <c r="A138" s="478"/>
      <c r="B138" s="386"/>
      <c r="C138" s="481"/>
      <c r="D138" s="480">
        <f>Organización_Modular!F124</f>
        <v>0</v>
      </c>
      <c r="E138" s="480"/>
      <c r="F138" s="52" t="str">
        <f>_xlfn.IFNA(IF(VLOOKUP($D138,Organización_Modular!$F$10:$G$195,2,FALSE)=F$23,Itinerario!T138," ")," ")</f>
        <v xml:space="preserve"> </v>
      </c>
      <c r="G138" s="52" t="str">
        <f>_xlfn.IFNA(IF(VLOOKUP($D138,Organización_Modular!$F$10:$G$195,2,FALSE)=G$23,Itinerario!W138," ")," ")</f>
        <v xml:space="preserve"> </v>
      </c>
      <c r="H138" s="52" t="str">
        <f>_xlfn.IFNA(IF(VLOOKUP($D138,Organización_Modular!$F$10:$G$195,2,FALSE)=H$23,Itinerario!T138," ")," ")</f>
        <v xml:space="preserve"> </v>
      </c>
      <c r="I138" s="52" t="str">
        <f>_xlfn.IFNA(IF(VLOOKUP($D138,Organización_Modular!$F$10:$G$195,2,FALSE)=I$23,Itinerario!W138," ")," ")</f>
        <v xml:space="preserve"> </v>
      </c>
      <c r="J138" s="52" t="str">
        <f>_xlfn.IFNA(IF(VLOOKUP($D138,Organización_Modular!$F$10:$G$195,2,FALSE)=J$23,Itinerario!T138," ")," ")</f>
        <v xml:space="preserve"> </v>
      </c>
      <c r="K138" s="52" t="str">
        <f>_xlfn.IFNA(IF(VLOOKUP($D138,Organización_Modular!$F$10:$G$195,2,FALSE)=K$23,Itinerario!W138," ")," ")</f>
        <v xml:space="preserve"> </v>
      </c>
      <c r="L138" s="52" t="str">
        <f>_xlfn.IFNA(IF(VLOOKUP($D138,Organización_Modular!$F$10:$G$195,2,FALSE)=L$23,Itinerario!T138," ")," ")</f>
        <v xml:space="preserve"> </v>
      </c>
      <c r="M138" s="52" t="str">
        <f>_xlfn.IFNA(IF(VLOOKUP($D138,Organización_Modular!$F$10:$G$195,2,FALSE)=M$23,Itinerario!W138," ")," ")</f>
        <v xml:space="preserve"> </v>
      </c>
      <c r="N138" s="52" t="str">
        <f>_xlfn.IFNA(IF(VLOOKUP($D138,Organización_Modular!$F$10:$G$195,2,FALSE)=N$23,Itinerario!T138," ")," ")</f>
        <v xml:space="preserve"> </v>
      </c>
      <c r="O138" s="52" t="str">
        <f>_xlfn.IFNA(IF(VLOOKUP($D138,Organización_Modular!$F$10:$G$195,2,FALSE)=O$23,Itinerario!W138," ")," ")</f>
        <v xml:space="preserve"> </v>
      </c>
      <c r="P138" s="52" t="str">
        <f>_xlfn.IFNA(IF(VLOOKUP($D138,Organización_Modular!$F$10:$G$195,2,FALSE)=P$23,Itinerario!T138," ")," ")</f>
        <v xml:space="preserve"> </v>
      </c>
      <c r="Q138" s="52" t="str">
        <f>_xlfn.IFNA(IF(VLOOKUP($D138,Organización_Modular!$F$10:$G$195,2,FALSE)=Q$23,Itinerario!W138," ")," ")</f>
        <v xml:space="preserve"> </v>
      </c>
      <c r="R138" s="52">
        <f>Organización_Modular!H124</f>
        <v>0</v>
      </c>
      <c r="S138" s="52">
        <f>Organización_Modular!I124</f>
        <v>0</v>
      </c>
      <c r="T138" s="110">
        <f t="shared" si="13"/>
        <v>0</v>
      </c>
      <c r="U138" s="52">
        <f t="shared" si="9"/>
        <v>0</v>
      </c>
      <c r="V138" s="52">
        <f t="shared" si="10"/>
        <v>0</v>
      </c>
      <c r="W138" s="110">
        <f t="shared" si="11"/>
        <v>0</v>
      </c>
      <c r="X138" s="115">
        <f t="shared" si="12"/>
        <v>0</v>
      </c>
    </row>
    <row r="139" spans="1:24" ht="18" hidden="1" customHeight="1" x14ac:dyDescent="0.2">
      <c r="A139" s="478"/>
      <c r="B139" s="386"/>
      <c r="C139" s="481"/>
      <c r="D139" s="480">
        <f>Organización_Modular!F125</f>
        <v>0</v>
      </c>
      <c r="E139" s="480"/>
      <c r="F139" s="52" t="str">
        <f>_xlfn.IFNA(IF(VLOOKUP($D139,Organización_Modular!$F$10:$G$195,2,FALSE)=F$23,Itinerario!T139," ")," ")</f>
        <v xml:space="preserve"> </v>
      </c>
      <c r="G139" s="52" t="str">
        <f>_xlfn.IFNA(IF(VLOOKUP($D139,Organización_Modular!$F$10:$G$195,2,FALSE)=G$23,Itinerario!W139," ")," ")</f>
        <v xml:space="preserve"> </v>
      </c>
      <c r="H139" s="52" t="str">
        <f>_xlfn.IFNA(IF(VLOOKUP($D139,Organización_Modular!$F$10:$G$195,2,FALSE)=H$23,Itinerario!T139," ")," ")</f>
        <v xml:space="preserve"> </v>
      </c>
      <c r="I139" s="52" t="str">
        <f>_xlfn.IFNA(IF(VLOOKUP($D139,Organización_Modular!$F$10:$G$195,2,FALSE)=I$23,Itinerario!W139," ")," ")</f>
        <v xml:space="preserve"> </v>
      </c>
      <c r="J139" s="52" t="str">
        <f>_xlfn.IFNA(IF(VLOOKUP($D139,Organización_Modular!$F$10:$G$195,2,FALSE)=J$23,Itinerario!T139," ")," ")</f>
        <v xml:space="preserve"> </v>
      </c>
      <c r="K139" s="52" t="str">
        <f>_xlfn.IFNA(IF(VLOOKUP($D139,Organización_Modular!$F$10:$G$195,2,FALSE)=K$23,Itinerario!W139," ")," ")</f>
        <v xml:space="preserve"> </v>
      </c>
      <c r="L139" s="52" t="str">
        <f>_xlfn.IFNA(IF(VLOOKUP($D139,Organización_Modular!$F$10:$G$195,2,FALSE)=L$23,Itinerario!T139," ")," ")</f>
        <v xml:space="preserve"> </v>
      </c>
      <c r="M139" s="52" t="str">
        <f>_xlfn.IFNA(IF(VLOOKUP($D139,Organización_Modular!$F$10:$G$195,2,FALSE)=M$23,Itinerario!W139," ")," ")</f>
        <v xml:space="preserve"> </v>
      </c>
      <c r="N139" s="52" t="str">
        <f>_xlfn.IFNA(IF(VLOOKUP($D139,Organización_Modular!$F$10:$G$195,2,FALSE)=N$23,Itinerario!T139," ")," ")</f>
        <v xml:space="preserve"> </v>
      </c>
      <c r="O139" s="52" t="str">
        <f>_xlfn.IFNA(IF(VLOOKUP($D139,Organización_Modular!$F$10:$G$195,2,FALSE)=O$23,Itinerario!W139," ")," ")</f>
        <v xml:space="preserve"> </v>
      </c>
      <c r="P139" s="52" t="str">
        <f>_xlfn.IFNA(IF(VLOOKUP($D139,Organización_Modular!$F$10:$G$195,2,FALSE)=P$23,Itinerario!T139," ")," ")</f>
        <v xml:space="preserve"> </v>
      </c>
      <c r="Q139" s="52" t="str">
        <f>_xlfn.IFNA(IF(VLOOKUP($D139,Organización_Modular!$F$10:$G$195,2,FALSE)=Q$23,Itinerario!W139," ")," ")</f>
        <v xml:space="preserve"> </v>
      </c>
      <c r="R139" s="52">
        <f>Organización_Modular!H125</f>
        <v>0</v>
      </c>
      <c r="S139" s="52">
        <f>Organización_Modular!I125</f>
        <v>0</v>
      </c>
      <c r="T139" s="110">
        <f t="shared" si="13"/>
        <v>0</v>
      </c>
      <c r="U139" s="52">
        <f t="shared" si="9"/>
        <v>0</v>
      </c>
      <c r="V139" s="52">
        <f t="shared" si="10"/>
        <v>0</v>
      </c>
      <c r="W139" s="110">
        <f t="shared" si="11"/>
        <v>0</v>
      </c>
      <c r="X139" s="115">
        <f t="shared" si="12"/>
        <v>0</v>
      </c>
    </row>
    <row r="140" spans="1:24" ht="18" hidden="1" customHeight="1" x14ac:dyDescent="0.2">
      <c r="A140" s="478"/>
      <c r="B140" s="386"/>
      <c r="C140" s="481"/>
      <c r="D140" s="480">
        <f>Organización_Modular!F126</f>
        <v>0</v>
      </c>
      <c r="E140" s="480"/>
      <c r="F140" s="52" t="str">
        <f>_xlfn.IFNA(IF(VLOOKUP($D140,Organización_Modular!$F$10:$G$195,2,FALSE)=F$23,Itinerario!T140," ")," ")</f>
        <v xml:space="preserve"> </v>
      </c>
      <c r="G140" s="52" t="str">
        <f>_xlfn.IFNA(IF(VLOOKUP($D140,Organización_Modular!$F$10:$G$195,2,FALSE)=G$23,Itinerario!W140," ")," ")</f>
        <v xml:space="preserve"> </v>
      </c>
      <c r="H140" s="52" t="str">
        <f>_xlfn.IFNA(IF(VLOOKUP($D140,Organización_Modular!$F$10:$G$195,2,FALSE)=H$23,Itinerario!T140," ")," ")</f>
        <v xml:space="preserve"> </v>
      </c>
      <c r="I140" s="52" t="str">
        <f>_xlfn.IFNA(IF(VLOOKUP($D140,Organización_Modular!$F$10:$G$195,2,FALSE)=I$23,Itinerario!W140," ")," ")</f>
        <v xml:space="preserve"> </v>
      </c>
      <c r="J140" s="52" t="str">
        <f>_xlfn.IFNA(IF(VLOOKUP($D140,Organización_Modular!$F$10:$G$195,2,FALSE)=J$23,Itinerario!T140," ")," ")</f>
        <v xml:space="preserve"> </v>
      </c>
      <c r="K140" s="52" t="str">
        <f>_xlfn.IFNA(IF(VLOOKUP($D140,Organización_Modular!$F$10:$G$195,2,FALSE)=K$23,Itinerario!W140," ")," ")</f>
        <v xml:space="preserve"> </v>
      </c>
      <c r="L140" s="52" t="str">
        <f>_xlfn.IFNA(IF(VLOOKUP($D140,Organización_Modular!$F$10:$G$195,2,FALSE)=L$23,Itinerario!T140," ")," ")</f>
        <v xml:space="preserve"> </v>
      </c>
      <c r="M140" s="52" t="str">
        <f>_xlfn.IFNA(IF(VLOOKUP($D140,Organización_Modular!$F$10:$G$195,2,FALSE)=M$23,Itinerario!W140," ")," ")</f>
        <v xml:space="preserve"> </v>
      </c>
      <c r="N140" s="52" t="str">
        <f>_xlfn.IFNA(IF(VLOOKUP($D140,Organización_Modular!$F$10:$G$195,2,FALSE)=N$23,Itinerario!T140," ")," ")</f>
        <v xml:space="preserve"> </v>
      </c>
      <c r="O140" s="52" t="str">
        <f>_xlfn.IFNA(IF(VLOOKUP($D140,Organización_Modular!$F$10:$G$195,2,FALSE)=O$23,Itinerario!W140," ")," ")</f>
        <v xml:space="preserve"> </v>
      </c>
      <c r="P140" s="52" t="str">
        <f>_xlfn.IFNA(IF(VLOOKUP($D140,Organización_Modular!$F$10:$G$195,2,FALSE)=P$23,Itinerario!T140," ")," ")</f>
        <v xml:space="preserve"> </v>
      </c>
      <c r="Q140" s="52" t="str">
        <f>_xlfn.IFNA(IF(VLOOKUP($D140,Organización_Modular!$F$10:$G$195,2,FALSE)=Q$23,Itinerario!W140," ")," ")</f>
        <v xml:space="preserve"> </v>
      </c>
      <c r="R140" s="52">
        <f>Organización_Modular!H126</f>
        <v>0</v>
      </c>
      <c r="S140" s="52">
        <f>Organización_Modular!I126</f>
        <v>0</v>
      </c>
      <c r="T140" s="110">
        <f t="shared" si="13"/>
        <v>0</v>
      </c>
      <c r="U140" s="52">
        <f t="shared" si="9"/>
        <v>0</v>
      </c>
      <c r="V140" s="52">
        <f t="shared" si="10"/>
        <v>0</v>
      </c>
      <c r="W140" s="110">
        <f t="shared" si="11"/>
        <v>0</v>
      </c>
      <c r="X140" s="115">
        <f t="shared" si="12"/>
        <v>0</v>
      </c>
    </row>
    <row r="141" spans="1:24" ht="18" hidden="1" customHeight="1" x14ac:dyDescent="0.2">
      <c r="A141" s="478"/>
      <c r="B141" s="386"/>
      <c r="C141" s="481"/>
      <c r="D141" s="480">
        <f>Organización_Modular!F127</f>
        <v>0</v>
      </c>
      <c r="E141" s="480"/>
      <c r="F141" s="52" t="str">
        <f>_xlfn.IFNA(IF(VLOOKUP($D141,Organización_Modular!$F$10:$G$195,2,FALSE)=F$23,Itinerario!T141," ")," ")</f>
        <v xml:space="preserve"> </v>
      </c>
      <c r="G141" s="52" t="str">
        <f>_xlfn.IFNA(IF(VLOOKUP($D141,Organización_Modular!$F$10:$G$195,2,FALSE)=G$23,Itinerario!W141," ")," ")</f>
        <v xml:space="preserve"> </v>
      </c>
      <c r="H141" s="52" t="str">
        <f>_xlfn.IFNA(IF(VLOOKUP($D141,Organización_Modular!$F$10:$G$195,2,FALSE)=H$23,Itinerario!T141," ")," ")</f>
        <v xml:space="preserve"> </v>
      </c>
      <c r="I141" s="52" t="str">
        <f>_xlfn.IFNA(IF(VLOOKUP($D141,Organización_Modular!$F$10:$G$195,2,FALSE)=I$23,Itinerario!W141," ")," ")</f>
        <v xml:space="preserve"> </v>
      </c>
      <c r="J141" s="52" t="str">
        <f>_xlfn.IFNA(IF(VLOOKUP($D141,Organización_Modular!$F$10:$G$195,2,FALSE)=J$23,Itinerario!T141," ")," ")</f>
        <v xml:space="preserve"> </v>
      </c>
      <c r="K141" s="52" t="str">
        <f>_xlfn.IFNA(IF(VLOOKUP($D141,Organización_Modular!$F$10:$G$195,2,FALSE)=K$23,Itinerario!W141," ")," ")</f>
        <v xml:space="preserve"> </v>
      </c>
      <c r="L141" s="52" t="str">
        <f>_xlfn.IFNA(IF(VLOOKUP($D141,Organización_Modular!$F$10:$G$195,2,FALSE)=L$23,Itinerario!T141," ")," ")</f>
        <v xml:space="preserve"> </v>
      </c>
      <c r="M141" s="52" t="str">
        <f>_xlfn.IFNA(IF(VLOOKUP($D141,Organización_Modular!$F$10:$G$195,2,FALSE)=M$23,Itinerario!W141," ")," ")</f>
        <v xml:space="preserve"> </v>
      </c>
      <c r="N141" s="52" t="str">
        <f>_xlfn.IFNA(IF(VLOOKUP($D141,Organización_Modular!$F$10:$G$195,2,FALSE)=N$23,Itinerario!T141," ")," ")</f>
        <v xml:space="preserve"> </v>
      </c>
      <c r="O141" s="52" t="str">
        <f>_xlfn.IFNA(IF(VLOOKUP($D141,Organización_Modular!$F$10:$G$195,2,FALSE)=O$23,Itinerario!W141," ")," ")</f>
        <v xml:space="preserve"> </v>
      </c>
      <c r="P141" s="52" t="str">
        <f>_xlfn.IFNA(IF(VLOOKUP($D141,Organización_Modular!$F$10:$G$195,2,FALSE)=P$23,Itinerario!T141," ")," ")</f>
        <v xml:space="preserve"> </v>
      </c>
      <c r="Q141" s="52" t="str">
        <f>_xlfn.IFNA(IF(VLOOKUP($D141,Organización_Modular!$F$10:$G$195,2,FALSE)=Q$23,Itinerario!W141," ")," ")</f>
        <v xml:space="preserve"> </v>
      </c>
      <c r="R141" s="52">
        <f>Organización_Modular!H127</f>
        <v>0</v>
      </c>
      <c r="S141" s="52">
        <f>Organización_Modular!I127</f>
        <v>0</v>
      </c>
      <c r="T141" s="110">
        <f t="shared" si="13"/>
        <v>0</v>
      </c>
      <c r="U141" s="52">
        <f t="shared" si="9"/>
        <v>0</v>
      </c>
      <c r="V141" s="52">
        <f t="shared" si="10"/>
        <v>0</v>
      </c>
      <c r="W141" s="110">
        <f t="shared" si="11"/>
        <v>0</v>
      </c>
      <c r="X141" s="115">
        <f t="shared" si="12"/>
        <v>0</v>
      </c>
    </row>
    <row r="142" spans="1:24" ht="18" hidden="1" customHeight="1" x14ac:dyDescent="0.2">
      <c r="A142" s="478"/>
      <c r="B142" s="386"/>
      <c r="C142" s="481"/>
      <c r="D142" s="480">
        <f>Organización_Modular!F128</f>
        <v>0</v>
      </c>
      <c r="E142" s="480"/>
      <c r="F142" s="52" t="str">
        <f>_xlfn.IFNA(IF(VLOOKUP($D142,Organización_Modular!$F$10:$G$195,2,FALSE)=F$23,Itinerario!T142," ")," ")</f>
        <v xml:space="preserve"> </v>
      </c>
      <c r="G142" s="52" t="str">
        <f>_xlfn.IFNA(IF(VLOOKUP($D142,Organización_Modular!$F$10:$G$195,2,FALSE)=G$23,Itinerario!W142," ")," ")</f>
        <v xml:space="preserve"> </v>
      </c>
      <c r="H142" s="52" t="str">
        <f>_xlfn.IFNA(IF(VLOOKUP($D142,Organización_Modular!$F$10:$G$195,2,FALSE)=H$23,Itinerario!T142," ")," ")</f>
        <v xml:space="preserve"> </v>
      </c>
      <c r="I142" s="52" t="str">
        <f>_xlfn.IFNA(IF(VLOOKUP($D142,Organización_Modular!$F$10:$G$195,2,FALSE)=I$23,Itinerario!W142," ")," ")</f>
        <v xml:space="preserve"> </v>
      </c>
      <c r="J142" s="52" t="str">
        <f>_xlfn.IFNA(IF(VLOOKUP($D142,Organización_Modular!$F$10:$G$195,2,FALSE)=J$23,Itinerario!T142," ")," ")</f>
        <v xml:space="preserve"> </v>
      </c>
      <c r="K142" s="52" t="str">
        <f>_xlfn.IFNA(IF(VLOOKUP($D142,Organización_Modular!$F$10:$G$195,2,FALSE)=K$23,Itinerario!W142," ")," ")</f>
        <v xml:space="preserve"> </v>
      </c>
      <c r="L142" s="52" t="str">
        <f>_xlfn.IFNA(IF(VLOOKUP($D142,Organización_Modular!$F$10:$G$195,2,FALSE)=L$23,Itinerario!T142," ")," ")</f>
        <v xml:space="preserve"> </v>
      </c>
      <c r="M142" s="52" t="str">
        <f>_xlfn.IFNA(IF(VLOOKUP($D142,Organización_Modular!$F$10:$G$195,2,FALSE)=M$23,Itinerario!W142," ")," ")</f>
        <v xml:space="preserve"> </v>
      </c>
      <c r="N142" s="52" t="str">
        <f>_xlfn.IFNA(IF(VLOOKUP($D142,Organización_Modular!$F$10:$G$195,2,FALSE)=N$23,Itinerario!T142," ")," ")</f>
        <v xml:space="preserve"> </v>
      </c>
      <c r="O142" s="52" t="str">
        <f>_xlfn.IFNA(IF(VLOOKUP($D142,Organización_Modular!$F$10:$G$195,2,FALSE)=O$23,Itinerario!W142," ")," ")</f>
        <v xml:space="preserve"> </v>
      </c>
      <c r="P142" s="52" t="str">
        <f>_xlfn.IFNA(IF(VLOOKUP($D142,Organización_Modular!$F$10:$G$195,2,FALSE)=P$23,Itinerario!T142," ")," ")</f>
        <v xml:space="preserve"> </v>
      </c>
      <c r="Q142" s="52" t="str">
        <f>_xlfn.IFNA(IF(VLOOKUP($D142,Organización_Modular!$F$10:$G$195,2,FALSE)=Q$23,Itinerario!W142," ")," ")</f>
        <v xml:space="preserve"> </v>
      </c>
      <c r="R142" s="52">
        <f>Organización_Modular!H128</f>
        <v>0</v>
      </c>
      <c r="S142" s="52">
        <f>Organización_Modular!I128</f>
        <v>0</v>
      </c>
      <c r="T142" s="110">
        <f t="shared" si="13"/>
        <v>0</v>
      </c>
      <c r="U142" s="52">
        <f t="shared" si="9"/>
        <v>0</v>
      </c>
      <c r="V142" s="52">
        <f t="shared" si="10"/>
        <v>0</v>
      </c>
      <c r="W142" s="110">
        <f t="shared" si="11"/>
        <v>0</v>
      </c>
      <c r="X142" s="115">
        <f t="shared" si="12"/>
        <v>0</v>
      </c>
    </row>
    <row r="143" spans="1:24" ht="18" hidden="1" customHeight="1" x14ac:dyDescent="0.2">
      <c r="A143" s="478"/>
      <c r="B143" s="386"/>
      <c r="C143" s="481"/>
      <c r="D143" s="480">
        <f>Organización_Modular!F129</f>
        <v>0</v>
      </c>
      <c r="E143" s="480"/>
      <c r="F143" s="52" t="str">
        <f>_xlfn.IFNA(IF(VLOOKUP($D143,Organización_Modular!$F$10:$G$195,2,FALSE)=F$23,Itinerario!T143," ")," ")</f>
        <v xml:space="preserve"> </v>
      </c>
      <c r="G143" s="52" t="str">
        <f>_xlfn.IFNA(IF(VLOOKUP($D143,Organización_Modular!$F$10:$G$195,2,FALSE)=G$23,Itinerario!W143," ")," ")</f>
        <v xml:space="preserve"> </v>
      </c>
      <c r="H143" s="52" t="str">
        <f>_xlfn.IFNA(IF(VLOOKUP($D143,Organización_Modular!$F$10:$G$195,2,FALSE)=H$23,Itinerario!T143," ")," ")</f>
        <v xml:space="preserve"> </v>
      </c>
      <c r="I143" s="52" t="str">
        <f>_xlfn.IFNA(IF(VLOOKUP($D143,Organización_Modular!$F$10:$G$195,2,FALSE)=I$23,Itinerario!W143," ")," ")</f>
        <v xml:space="preserve"> </v>
      </c>
      <c r="J143" s="52" t="str">
        <f>_xlfn.IFNA(IF(VLOOKUP($D143,Organización_Modular!$F$10:$G$195,2,FALSE)=J$23,Itinerario!T143," ")," ")</f>
        <v xml:space="preserve"> </v>
      </c>
      <c r="K143" s="52" t="str">
        <f>_xlfn.IFNA(IF(VLOOKUP($D143,Organización_Modular!$F$10:$G$195,2,FALSE)=K$23,Itinerario!W143," ")," ")</f>
        <v xml:space="preserve"> </v>
      </c>
      <c r="L143" s="52" t="str">
        <f>_xlfn.IFNA(IF(VLOOKUP($D143,Organización_Modular!$F$10:$G$195,2,FALSE)=L$23,Itinerario!T143," ")," ")</f>
        <v xml:space="preserve"> </v>
      </c>
      <c r="M143" s="52" t="str">
        <f>_xlfn.IFNA(IF(VLOOKUP($D143,Organización_Modular!$F$10:$G$195,2,FALSE)=M$23,Itinerario!W143," ")," ")</f>
        <v xml:space="preserve"> </v>
      </c>
      <c r="N143" s="52" t="str">
        <f>_xlfn.IFNA(IF(VLOOKUP($D143,Organización_Modular!$F$10:$G$195,2,FALSE)=N$23,Itinerario!T143," ")," ")</f>
        <v xml:space="preserve"> </v>
      </c>
      <c r="O143" s="52" t="str">
        <f>_xlfn.IFNA(IF(VLOOKUP($D143,Organización_Modular!$F$10:$G$195,2,FALSE)=O$23,Itinerario!W143," ")," ")</f>
        <v xml:space="preserve"> </v>
      </c>
      <c r="P143" s="52" t="str">
        <f>_xlfn.IFNA(IF(VLOOKUP($D143,Organización_Modular!$F$10:$G$195,2,FALSE)=P$23,Itinerario!T143," ")," ")</f>
        <v xml:space="preserve"> </v>
      </c>
      <c r="Q143" s="52" t="str">
        <f>_xlfn.IFNA(IF(VLOOKUP($D143,Organización_Modular!$F$10:$G$195,2,FALSE)=Q$23,Itinerario!W143," ")," ")</f>
        <v xml:space="preserve"> </v>
      </c>
      <c r="R143" s="52">
        <f>Organización_Modular!H129</f>
        <v>0</v>
      </c>
      <c r="S143" s="52">
        <f>Organización_Modular!I129</f>
        <v>0</v>
      </c>
      <c r="T143" s="110">
        <f t="shared" si="13"/>
        <v>0</v>
      </c>
      <c r="U143" s="52">
        <f t="shared" si="9"/>
        <v>0</v>
      </c>
      <c r="V143" s="52">
        <f t="shared" si="10"/>
        <v>0</v>
      </c>
      <c r="W143" s="110">
        <f t="shared" si="11"/>
        <v>0</v>
      </c>
      <c r="X143" s="115">
        <f t="shared" si="12"/>
        <v>0</v>
      </c>
    </row>
    <row r="144" spans="1:24" ht="18" hidden="1" customHeight="1" x14ac:dyDescent="0.2">
      <c r="A144" s="478"/>
      <c r="B144" s="386"/>
      <c r="C144" s="481"/>
      <c r="D144" s="480">
        <f>Organización_Modular!F130</f>
        <v>0</v>
      </c>
      <c r="E144" s="480"/>
      <c r="F144" s="52" t="str">
        <f>_xlfn.IFNA(IF(VLOOKUP($D144,Organización_Modular!$F$10:$G$195,2,FALSE)=F$23,Itinerario!T144," ")," ")</f>
        <v xml:space="preserve"> </v>
      </c>
      <c r="G144" s="52" t="str">
        <f>_xlfn.IFNA(IF(VLOOKUP($D144,Organización_Modular!$F$10:$G$195,2,FALSE)=G$23,Itinerario!W144," ")," ")</f>
        <v xml:space="preserve"> </v>
      </c>
      <c r="H144" s="52" t="str">
        <f>_xlfn.IFNA(IF(VLOOKUP($D144,Organización_Modular!$F$10:$G$195,2,FALSE)=H$23,Itinerario!T144," ")," ")</f>
        <v xml:space="preserve"> </v>
      </c>
      <c r="I144" s="52" t="str">
        <f>_xlfn.IFNA(IF(VLOOKUP($D144,Organización_Modular!$F$10:$G$195,2,FALSE)=I$23,Itinerario!W144," ")," ")</f>
        <v xml:space="preserve"> </v>
      </c>
      <c r="J144" s="52" t="str">
        <f>_xlfn.IFNA(IF(VLOOKUP($D144,Organización_Modular!$F$10:$G$195,2,FALSE)=J$23,Itinerario!T144," ")," ")</f>
        <v xml:space="preserve"> </v>
      </c>
      <c r="K144" s="52" t="str">
        <f>_xlfn.IFNA(IF(VLOOKUP($D144,Organización_Modular!$F$10:$G$195,2,FALSE)=K$23,Itinerario!W144," ")," ")</f>
        <v xml:space="preserve"> </v>
      </c>
      <c r="L144" s="52" t="str">
        <f>_xlfn.IFNA(IF(VLOOKUP($D144,Organización_Modular!$F$10:$G$195,2,FALSE)=L$23,Itinerario!T144," ")," ")</f>
        <v xml:space="preserve"> </v>
      </c>
      <c r="M144" s="52" t="str">
        <f>_xlfn.IFNA(IF(VLOOKUP($D144,Organización_Modular!$F$10:$G$195,2,FALSE)=M$23,Itinerario!W144," ")," ")</f>
        <v xml:space="preserve"> </v>
      </c>
      <c r="N144" s="52" t="str">
        <f>_xlfn.IFNA(IF(VLOOKUP($D144,Organización_Modular!$F$10:$G$195,2,FALSE)=N$23,Itinerario!T144," ")," ")</f>
        <v xml:space="preserve"> </v>
      </c>
      <c r="O144" s="52" t="str">
        <f>_xlfn.IFNA(IF(VLOOKUP($D144,Organización_Modular!$F$10:$G$195,2,FALSE)=O$23,Itinerario!W144," ")," ")</f>
        <v xml:space="preserve"> </v>
      </c>
      <c r="P144" s="52" t="str">
        <f>_xlfn.IFNA(IF(VLOOKUP($D144,Organización_Modular!$F$10:$G$195,2,FALSE)=P$23,Itinerario!T144," ")," ")</f>
        <v xml:space="preserve"> </v>
      </c>
      <c r="Q144" s="52" t="str">
        <f>_xlfn.IFNA(IF(VLOOKUP($D144,Organización_Modular!$F$10:$G$195,2,FALSE)=Q$23,Itinerario!W144," ")," ")</f>
        <v xml:space="preserve"> </v>
      </c>
      <c r="R144" s="52">
        <f>Organización_Modular!H130</f>
        <v>0</v>
      </c>
      <c r="S144" s="52">
        <f>Organización_Modular!I130</f>
        <v>0</v>
      </c>
      <c r="T144" s="110">
        <f t="shared" si="13"/>
        <v>0</v>
      </c>
      <c r="U144" s="52">
        <f t="shared" si="9"/>
        <v>0</v>
      </c>
      <c r="V144" s="52">
        <f t="shared" si="10"/>
        <v>0</v>
      </c>
      <c r="W144" s="110">
        <f t="shared" si="11"/>
        <v>0</v>
      </c>
      <c r="X144" s="115">
        <f t="shared" si="12"/>
        <v>0</v>
      </c>
    </row>
    <row r="145" spans="1:24" ht="18" hidden="1" customHeight="1" x14ac:dyDescent="0.2">
      <c r="A145" s="478"/>
      <c r="B145" s="386"/>
      <c r="C145" s="481"/>
      <c r="D145" s="480">
        <f>Organización_Modular!F131</f>
        <v>0</v>
      </c>
      <c r="E145" s="480"/>
      <c r="F145" s="52" t="str">
        <f>_xlfn.IFNA(IF(VLOOKUP($D145,Organización_Modular!$F$10:$G$195,2,FALSE)=F$23,Itinerario!T145," ")," ")</f>
        <v xml:space="preserve"> </v>
      </c>
      <c r="G145" s="52" t="str">
        <f>_xlfn.IFNA(IF(VLOOKUP($D145,Organización_Modular!$F$10:$G$195,2,FALSE)=G$23,Itinerario!W145," ")," ")</f>
        <v xml:space="preserve"> </v>
      </c>
      <c r="H145" s="52" t="str">
        <f>_xlfn.IFNA(IF(VLOOKUP($D145,Organización_Modular!$F$10:$G$195,2,FALSE)=H$23,Itinerario!T145," ")," ")</f>
        <v xml:space="preserve"> </v>
      </c>
      <c r="I145" s="52" t="str">
        <f>_xlfn.IFNA(IF(VLOOKUP($D145,Organización_Modular!$F$10:$G$195,2,FALSE)=I$23,Itinerario!W145," ")," ")</f>
        <v xml:space="preserve"> </v>
      </c>
      <c r="J145" s="52" t="str">
        <f>_xlfn.IFNA(IF(VLOOKUP($D145,Organización_Modular!$F$10:$G$195,2,FALSE)=J$23,Itinerario!T145," ")," ")</f>
        <v xml:space="preserve"> </v>
      </c>
      <c r="K145" s="52" t="str">
        <f>_xlfn.IFNA(IF(VLOOKUP($D145,Organización_Modular!$F$10:$G$195,2,FALSE)=K$23,Itinerario!W145," ")," ")</f>
        <v xml:space="preserve"> </v>
      </c>
      <c r="L145" s="52" t="str">
        <f>_xlfn.IFNA(IF(VLOOKUP($D145,Organización_Modular!$F$10:$G$195,2,FALSE)=L$23,Itinerario!T145," ")," ")</f>
        <v xml:space="preserve"> </v>
      </c>
      <c r="M145" s="52" t="str">
        <f>_xlfn.IFNA(IF(VLOOKUP($D145,Organización_Modular!$F$10:$G$195,2,FALSE)=M$23,Itinerario!W145," ")," ")</f>
        <v xml:space="preserve"> </v>
      </c>
      <c r="N145" s="52" t="str">
        <f>_xlfn.IFNA(IF(VLOOKUP($D145,Organización_Modular!$F$10:$G$195,2,FALSE)=N$23,Itinerario!T145," ")," ")</f>
        <v xml:space="preserve"> </v>
      </c>
      <c r="O145" s="52" t="str">
        <f>_xlfn.IFNA(IF(VLOOKUP($D145,Organización_Modular!$F$10:$G$195,2,FALSE)=O$23,Itinerario!W145," ")," ")</f>
        <v xml:space="preserve"> </v>
      </c>
      <c r="P145" s="52" t="str">
        <f>_xlfn.IFNA(IF(VLOOKUP($D145,Organización_Modular!$F$10:$G$195,2,FALSE)=P$23,Itinerario!T145," ")," ")</f>
        <v xml:space="preserve"> </v>
      </c>
      <c r="Q145" s="52" t="str">
        <f>_xlfn.IFNA(IF(VLOOKUP($D145,Organización_Modular!$F$10:$G$195,2,FALSE)=Q$23,Itinerario!W145," ")," ")</f>
        <v xml:space="preserve"> </v>
      </c>
      <c r="R145" s="52">
        <f>Organización_Modular!H131</f>
        <v>0</v>
      </c>
      <c r="S145" s="52">
        <f>Organización_Modular!I131</f>
        <v>0</v>
      </c>
      <c r="T145" s="110">
        <f t="shared" si="13"/>
        <v>0</v>
      </c>
      <c r="U145" s="52">
        <f t="shared" si="9"/>
        <v>0</v>
      </c>
      <c r="V145" s="52">
        <f t="shared" si="10"/>
        <v>0</v>
      </c>
      <c r="W145" s="110">
        <f t="shared" si="11"/>
        <v>0</v>
      </c>
      <c r="X145" s="115">
        <f t="shared" si="12"/>
        <v>0</v>
      </c>
    </row>
    <row r="146" spans="1:24" ht="18" hidden="1" customHeight="1" x14ac:dyDescent="0.2">
      <c r="A146" s="478"/>
      <c r="B146" s="386"/>
      <c r="C146" s="481"/>
      <c r="D146" s="480">
        <f>Organización_Modular!F132</f>
        <v>0</v>
      </c>
      <c r="E146" s="480"/>
      <c r="F146" s="52" t="str">
        <f>_xlfn.IFNA(IF(VLOOKUP($D146,Organización_Modular!$F$10:$G$195,2,FALSE)=F$23,Itinerario!T146," ")," ")</f>
        <v xml:space="preserve"> </v>
      </c>
      <c r="G146" s="52" t="str">
        <f>_xlfn.IFNA(IF(VLOOKUP($D146,Organización_Modular!$F$10:$G$195,2,FALSE)=G$23,Itinerario!W146," ")," ")</f>
        <v xml:space="preserve"> </v>
      </c>
      <c r="H146" s="52" t="str">
        <f>_xlfn.IFNA(IF(VLOOKUP($D146,Organización_Modular!$F$10:$G$195,2,FALSE)=H$23,Itinerario!T146," ")," ")</f>
        <v xml:space="preserve"> </v>
      </c>
      <c r="I146" s="52" t="str">
        <f>_xlfn.IFNA(IF(VLOOKUP($D146,Organización_Modular!$F$10:$G$195,2,FALSE)=I$23,Itinerario!W146," ")," ")</f>
        <v xml:space="preserve"> </v>
      </c>
      <c r="J146" s="52" t="str">
        <f>_xlfn.IFNA(IF(VLOOKUP($D146,Organización_Modular!$F$10:$G$195,2,FALSE)=J$23,Itinerario!T146," ")," ")</f>
        <v xml:space="preserve"> </v>
      </c>
      <c r="K146" s="52" t="str">
        <f>_xlfn.IFNA(IF(VLOOKUP($D146,Organización_Modular!$F$10:$G$195,2,FALSE)=K$23,Itinerario!W146," ")," ")</f>
        <v xml:space="preserve"> </v>
      </c>
      <c r="L146" s="52" t="str">
        <f>_xlfn.IFNA(IF(VLOOKUP($D146,Organización_Modular!$F$10:$G$195,2,FALSE)=L$23,Itinerario!T146," ")," ")</f>
        <v xml:space="preserve"> </v>
      </c>
      <c r="M146" s="52" t="str">
        <f>_xlfn.IFNA(IF(VLOOKUP($D146,Organización_Modular!$F$10:$G$195,2,FALSE)=M$23,Itinerario!W146," ")," ")</f>
        <v xml:space="preserve"> </v>
      </c>
      <c r="N146" s="52" t="str">
        <f>_xlfn.IFNA(IF(VLOOKUP($D146,Organización_Modular!$F$10:$G$195,2,FALSE)=N$23,Itinerario!T146," ")," ")</f>
        <v xml:space="preserve"> </v>
      </c>
      <c r="O146" s="52" t="str">
        <f>_xlfn.IFNA(IF(VLOOKUP($D146,Organización_Modular!$F$10:$G$195,2,FALSE)=O$23,Itinerario!W146," ")," ")</f>
        <v xml:space="preserve"> </v>
      </c>
      <c r="P146" s="52" t="str">
        <f>_xlfn.IFNA(IF(VLOOKUP($D146,Organización_Modular!$F$10:$G$195,2,FALSE)=P$23,Itinerario!T146," ")," ")</f>
        <v xml:space="preserve"> </v>
      </c>
      <c r="Q146" s="52" t="str">
        <f>_xlfn.IFNA(IF(VLOOKUP($D146,Organización_Modular!$F$10:$G$195,2,FALSE)=Q$23,Itinerario!W146," ")," ")</f>
        <v xml:space="preserve"> </v>
      </c>
      <c r="R146" s="52">
        <f>Organización_Modular!H132</f>
        <v>0</v>
      </c>
      <c r="S146" s="52">
        <f>Organización_Modular!I132</f>
        <v>0</v>
      </c>
      <c r="T146" s="110">
        <f t="shared" si="13"/>
        <v>0</v>
      </c>
      <c r="U146" s="52">
        <f t="shared" si="9"/>
        <v>0</v>
      </c>
      <c r="V146" s="52">
        <f t="shared" si="10"/>
        <v>0</v>
      </c>
      <c r="W146" s="110">
        <f t="shared" si="11"/>
        <v>0</v>
      </c>
      <c r="X146" s="115">
        <f t="shared" si="12"/>
        <v>0</v>
      </c>
    </row>
    <row r="147" spans="1:24" ht="28.5" hidden="1" customHeight="1" x14ac:dyDescent="0.2">
      <c r="A147" s="478"/>
      <c r="B147" s="499" t="str">
        <f>B54</f>
        <v>Experiencias formativas en situaciones reales de trabajo (ESRT)</v>
      </c>
      <c r="C147" s="500"/>
      <c r="D147" s="500"/>
      <c r="E147" s="500"/>
      <c r="F147" s="243"/>
      <c r="G147" s="243"/>
      <c r="H147" s="243"/>
      <c r="I147" s="243"/>
      <c r="J147" s="243"/>
      <c r="K147" s="243"/>
      <c r="L147" s="243"/>
      <c r="M147" s="243"/>
      <c r="N147" s="243"/>
      <c r="O147" s="243"/>
      <c r="P147" s="243"/>
      <c r="Q147" s="243"/>
      <c r="R147" s="246">
        <f>Organización_Modular!H133</f>
        <v>0</v>
      </c>
      <c r="S147" s="244">
        <f>Organización_Modular!I133</f>
        <v>0</v>
      </c>
      <c r="T147" s="245">
        <f t="shared" si="13"/>
        <v>0</v>
      </c>
      <c r="U147" s="244">
        <f t="shared" si="9"/>
        <v>0</v>
      </c>
      <c r="V147" s="244">
        <f t="shared" si="10"/>
        <v>0</v>
      </c>
      <c r="W147" s="245">
        <f t="shared" si="11"/>
        <v>0</v>
      </c>
      <c r="X147" s="115">
        <f t="shared" si="12"/>
        <v>0</v>
      </c>
    </row>
    <row r="148" spans="1:24" ht="18" hidden="1" customHeight="1" x14ac:dyDescent="0.2">
      <c r="A148" s="478">
        <f>Organización_Modular!A134</f>
        <v>0</v>
      </c>
      <c r="B148" s="385" t="str">
        <f>B24</f>
        <v>Competencias técnicas (Unidad de competencia)</v>
      </c>
      <c r="C148" s="481">
        <f>Organización_Modular!C134</f>
        <v>0</v>
      </c>
      <c r="D148" s="480">
        <f>Organización_Modular!F134</f>
        <v>0</v>
      </c>
      <c r="E148" s="480"/>
      <c r="F148" s="52" t="str">
        <f>_xlfn.IFNA(IF(VLOOKUP($D148,Organización_Modular!$F$10:$G$195,2,FALSE)=F$23,Itinerario!T148," ")," ")</f>
        <v xml:space="preserve"> </v>
      </c>
      <c r="G148" s="52" t="str">
        <f>_xlfn.IFNA(IF(VLOOKUP($D148,Organización_Modular!$F$10:$G$195,2,FALSE)=G$23,Itinerario!W148," ")," ")</f>
        <v xml:space="preserve"> </v>
      </c>
      <c r="H148" s="52" t="str">
        <f>_xlfn.IFNA(IF(VLOOKUP($D148,Organización_Modular!$F$10:$G$195,2,FALSE)=H$23,Itinerario!T148," ")," ")</f>
        <v xml:space="preserve"> </v>
      </c>
      <c r="I148" s="52" t="str">
        <f>_xlfn.IFNA(IF(VLOOKUP($D148,Organización_Modular!$F$10:$G$195,2,FALSE)=I$23,Itinerario!W148," ")," ")</f>
        <v xml:space="preserve"> </v>
      </c>
      <c r="J148" s="52" t="str">
        <f>_xlfn.IFNA(IF(VLOOKUP($D148,Organización_Modular!$F$10:$G$195,2,FALSE)=J$23,Itinerario!T148," ")," ")</f>
        <v xml:space="preserve"> </v>
      </c>
      <c r="K148" s="52" t="str">
        <f>_xlfn.IFNA(IF(VLOOKUP($D148,Organización_Modular!$F$10:$G$195,2,FALSE)=K$23,Itinerario!W148," ")," ")</f>
        <v xml:space="preserve"> </v>
      </c>
      <c r="L148" s="52" t="str">
        <f>_xlfn.IFNA(IF(VLOOKUP($D148,Organización_Modular!$F$10:$G$195,2,FALSE)=L$23,Itinerario!T148," ")," ")</f>
        <v xml:space="preserve"> </v>
      </c>
      <c r="M148" s="52" t="str">
        <f>_xlfn.IFNA(IF(VLOOKUP($D148,Organización_Modular!$F$10:$G$195,2,FALSE)=M$23,Itinerario!W148," ")," ")</f>
        <v xml:space="preserve"> </v>
      </c>
      <c r="N148" s="52" t="str">
        <f>_xlfn.IFNA(IF(VLOOKUP($D148,Organización_Modular!$F$10:$G$195,2,FALSE)=N$23,Itinerario!T148," ")," ")</f>
        <v xml:space="preserve"> </v>
      </c>
      <c r="O148" s="52" t="str">
        <f>_xlfn.IFNA(IF(VLOOKUP($D148,Organización_Modular!$F$10:$G$195,2,FALSE)=O$23,Itinerario!W148," ")," ")</f>
        <v xml:space="preserve"> </v>
      </c>
      <c r="P148" s="52" t="str">
        <f>_xlfn.IFNA(IF(VLOOKUP($D148,Organización_Modular!$F$10:$G$195,2,FALSE)=P$23,Itinerario!T148," ")," ")</f>
        <v xml:space="preserve"> </v>
      </c>
      <c r="Q148" s="52" t="str">
        <f>_xlfn.IFNA(IF(VLOOKUP($D148,Organización_Modular!$F$10:$G$195,2,FALSE)=Q$23,Itinerario!W148," ")," ")</f>
        <v xml:space="preserve"> </v>
      </c>
      <c r="R148" s="52">
        <f>Organización_Modular!H134</f>
        <v>0</v>
      </c>
      <c r="S148" s="52">
        <f>Organización_Modular!I134</f>
        <v>0</v>
      </c>
      <c r="T148" s="110">
        <f>SUM(R148:S148)</f>
        <v>0</v>
      </c>
      <c r="U148" s="52">
        <f t="shared" si="9"/>
        <v>0</v>
      </c>
      <c r="V148" s="52">
        <f t="shared" si="10"/>
        <v>0</v>
      </c>
      <c r="W148" s="110">
        <f t="shared" si="11"/>
        <v>0</v>
      </c>
      <c r="X148" s="115">
        <f t="shared" si="12"/>
        <v>0</v>
      </c>
    </row>
    <row r="149" spans="1:24" ht="18" hidden="1" customHeight="1" x14ac:dyDescent="0.2">
      <c r="A149" s="478"/>
      <c r="B149" s="385"/>
      <c r="C149" s="481"/>
      <c r="D149" s="480">
        <f>Organización_Modular!F135</f>
        <v>0</v>
      </c>
      <c r="E149" s="480"/>
      <c r="F149" s="52" t="str">
        <f>_xlfn.IFNA(IF(VLOOKUP($D149,Organización_Modular!$F$10:$G$195,2,FALSE)=F$23,Itinerario!T149," ")," ")</f>
        <v xml:space="preserve"> </v>
      </c>
      <c r="G149" s="52" t="str">
        <f>_xlfn.IFNA(IF(VLOOKUP($D149,Organización_Modular!$F$10:$G$195,2,FALSE)=G$23,Itinerario!W149," ")," ")</f>
        <v xml:space="preserve"> </v>
      </c>
      <c r="H149" s="52" t="str">
        <f>_xlfn.IFNA(IF(VLOOKUP($D149,Organización_Modular!$F$10:$G$195,2,FALSE)=H$23,Itinerario!T149," ")," ")</f>
        <v xml:space="preserve"> </v>
      </c>
      <c r="I149" s="52" t="str">
        <f>_xlfn.IFNA(IF(VLOOKUP($D149,Organización_Modular!$F$10:$G$195,2,FALSE)=I$23,Itinerario!W149," ")," ")</f>
        <v xml:space="preserve"> </v>
      </c>
      <c r="J149" s="52" t="str">
        <f>_xlfn.IFNA(IF(VLOOKUP($D149,Organización_Modular!$F$10:$G$195,2,FALSE)=J$23,Itinerario!T149," ")," ")</f>
        <v xml:space="preserve"> </v>
      </c>
      <c r="K149" s="52" t="str">
        <f>_xlfn.IFNA(IF(VLOOKUP($D149,Organización_Modular!$F$10:$G$195,2,FALSE)=K$23,Itinerario!W149," ")," ")</f>
        <v xml:space="preserve"> </v>
      </c>
      <c r="L149" s="52" t="str">
        <f>_xlfn.IFNA(IF(VLOOKUP($D149,Organización_Modular!$F$10:$G$195,2,FALSE)=L$23,Itinerario!T149," ")," ")</f>
        <v xml:space="preserve"> </v>
      </c>
      <c r="M149" s="52" t="str">
        <f>_xlfn.IFNA(IF(VLOOKUP($D149,Organización_Modular!$F$10:$G$195,2,FALSE)=M$23,Itinerario!W149," ")," ")</f>
        <v xml:space="preserve"> </v>
      </c>
      <c r="N149" s="52" t="str">
        <f>_xlfn.IFNA(IF(VLOOKUP($D149,Organización_Modular!$F$10:$G$195,2,FALSE)=N$23,Itinerario!T149," ")," ")</f>
        <v xml:space="preserve"> </v>
      </c>
      <c r="O149" s="52" t="str">
        <f>_xlfn.IFNA(IF(VLOOKUP($D149,Organización_Modular!$F$10:$G$195,2,FALSE)=O$23,Itinerario!W149," ")," ")</f>
        <v xml:space="preserve"> </v>
      </c>
      <c r="P149" s="52" t="str">
        <f>_xlfn.IFNA(IF(VLOOKUP($D149,Organización_Modular!$F$10:$G$195,2,FALSE)=P$23,Itinerario!T149," ")," ")</f>
        <v xml:space="preserve"> </v>
      </c>
      <c r="Q149" s="52" t="str">
        <f>_xlfn.IFNA(IF(VLOOKUP($D149,Organización_Modular!$F$10:$G$195,2,FALSE)=Q$23,Itinerario!W149," ")," ")</f>
        <v xml:space="preserve"> </v>
      </c>
      <c r="R149" s="52">
        <f>Organización_Modular!H135</f>
        <v>0</v>
      </c>
      <c r="S149" s="52">
        <f>Organización_Modular!I135</f>
        <v>0</v>
      </c>
      <c r="T149" s="110">
        <f t="shared" ref="T149:T178" si="14">SUM(R149:S149)</f>
        <v>0</v>
      </c>
      <c r="U149" s="52">
        <f t="shared" si="9"/>
        <v>0</v>
      </c>
      <c r="V149" s="52">
        <f t="shared" si="10"/>
        <v>0</v>
      </c>
      <c r="W149" s="110">
        <f t="shared" si="11"/>
        <v>0</v>
      </c>
      <c r="X149" s="115">
        <f t="shared" si="12"/>
        <v>0</v>
      </c>
    </row>
    <row r="150" spans="1:24" ht="18" hidden="1" customHeight="1" x14ac:dyDescent="0.2">
      <c r="A150" s="478"/>
      <c r="B150" s="385"/>
      <c r="C150" s="481"/>
      <c r="D150" s="480">
        <f>Organización_Modular!F136</f>
        <v>0</v>
      </c>
      <c r="E150" s="480"/>
      <c r="F150" s="52" t="str">
        <f>_xlfn.IFNA(IF(VLOOKUP($D150,Organización_Modular!$F$10:$G$195,2,FALSE)=F$23,Itinerario!T150," ")," ")</f>
        <v xml:space="preserve"> </v>
      </c>
      <c r="G150" s="52" t="str">
        <f>_xlfn.IFNA(IF(VLOOKUP($D150,Organización_Modular!$F$10:$G$195,2,FALSE)=G$23,Itinerario!W150," ")," ")</f>
        <v xml:space="preserve"> </v>
      </c>
      <c r="H150" s="52" t="str">
        <f>_xlfn.IFNA(IF(VLOOKUP($D150,Organización_Modular!$F$10:$G$195,2,FALSE)=H$23,Itinerario!T150," ")," ")</f>
        <v xml:space="preserve"> </v>
      </c>
      <c r="I150" s="52" t="str">
        <f>_xlfn.IFNA(IF(VLOOKUP($D150,Organización_Modular!$F$10:$G$195,2,FALSE)=I$23,Itinerario!W150," ")," ")</f>
        <v xml:space="preserve"> </v>
      </c>
      <c r="J150" s="52" t="str">
        <f>_xlfn.IFNA(IF(VLOOKUP($D150,Organización_Modular!$F$10:$G$195,2,FALSE)=J$23,Itinerario!T150," ")," ")</f>
        <v xml:space="preserve"> </v>
      </c>
      <c r="K150" s="52" t="str">
        <f>_xlfn.IFNA(IF(VLOOKUP($D150,Organización_Modular!$F$10:$G$195,2,FALSE)=K$23,Itinerario!W150," ")," ")</f>
        <v xml:space="preserve"> </v>
      </c>
      <c r="L150" s="52" t="str">
        <f>_xlfn.IFNA(IF(VLOOKUP($D150,Organización_Modular!$F$10:$G$195,2,FALSE)=L$23,Itinerario!T150," ")," ")</f>
        <v xml:space="preserve"> </v>
      </c>
      <c r="M150" s="52" t="str">
        <f>_xlfn.IFNA(IF(VLOOKUP($D150,Organización_Modular!$F$10:$G$195,2,FALSE)=M$23,Itinerario!W150," ")," ")</f>
        <v xml:space="preserve"> </v>
      </c>
      <c r="N150" s="52" t="str">
        <f>_xlfn.IFNA(IF(VLOOKUP($D150,Organización_Modular!$F$10:$G$195,2,FALSE)=N$23,Itinerario!T150," ")," ")</f>
        <v xml:space="preserve"> </v>
      </c>
      <c r="O150" s="52" t="str">
        <f>_xlfn.IFNA(IF(VLOOKUP($D150,Organización_Modular!$F$10:$G$195,2,FALSE)=O$23,Itinerario!W150," ")," ")</f>
        <v xml:space="preserve"> </v>
      </c>
      <c r="P150" s="52" t="str">
        <f>_xlfn.IFNA(IF(VLOOKUP($D150,Organización_Modular!$F$10:$G$195,2,FALSE)=P$23,Itinerario!T150," ")," ")</f>
        <v xml:space="preserve"> </v>
      </c>
      <c r="Q150" s="52" t="str">
        <f>_xlfn.IFNA(IF(VLOOKUP($D150,Organización_Modular!$F$10:$G$195,2,FALSE)=Q$23,Itinerario!W150," ")," ")</f>
        <v xml:space="preserve"> </v>
      </c>
      <c r="R150" s="52">
        <f>Organización_Modular!H136</f>
        <v>0</v>
      </c>
      <c r="S150" s="52">
        <f>Organización_Modular!I136</f>
        <v>0</v>
      </c>
      <c r="T150" s="110">
        <f t="shared" si="14"/>
        <v>0</v>
      </c>
      <c r="U150" s="52">
        <f t="shared" si="9"/>
        <v>0</v>
      </c>
      <c r="V150" s="52">
        <f t="shared" si="10"/>
        <v>0</v>
      </c>
      <c r="W150" s="110">
        <f t="shared" si="11"/>
        <v>0</v>
      </c>
      <c r="X150" s="115">
        <f t="shared" si="12"/>
        <v>0</v>
      </c>
    </row>
    <row r="151" spans="1:24" ht="18" hidden="1" customHeight="1" x14ac:dyDescent="0.2">
      <c r="A151" s="478"/>
      <c r="B151" s="385"/>
      <c r="C151" s="481"/>
      <c r="D151" s="480">
        <f>Organización_Modular!F137</f>
        <v>0</v>
      </c>
      <c r="E151" s="480"/>
      <c r="F151" s="52" t="str">
        <f>_xlfn.IFNA(IF(VLOOKUP($D151,Organización_Modular!$F$10:$G$195,2,FALSE)=F$23,Itinerario!T151," ")," ")</f>
        <v xml:space="preserve"> </v>
      </c>
      <c r="G151" s="52" t="str">
        <f>_xlfn.IFNA(IF(VLOOKUP($D151,Organización_Modular!$F$10:$G$195,2,FALSE)=G$23,Itinerario!W151," ")," ")</f>
        <v xml:space="preserve"> </v>
      </c>
      <c r="H151" s="52" t="str">
        <f>_xlfn.IFNA(IF(VLOOKUP($D151,Organización_Modular!$F$10:$G$195,2,FALSE)=H$23,Itinerario!T151," ")," ")</f>
        <v xml:space="preserve"> </v>
      </c>
      <c r="I151" s="52" t="str">
        <f>_xlfn.IFNA(IF(VLOOKUP($D151,Organización_Modular!$F$10:$G$195,2,FALSE)=I$23,Itinerario!W151," ")," ")</f>
        <v xml:space="preserve"> </v>
      </c>
      <c r="J151" s="52" t="str">
        <f>_xlfn.IFNA(IF(VLOOKUP($D151,Organización_Modular!$F$10:$G$195,2,FALSE)=J$23,Itinerario!T151," ")," ")</f>
        <v xml:space="preserve"> </v>
      </c>
      <c r="K151" s="52" t="str">
        <f>_xlfn.IFNA(IF(VLOOKUP($D151,Organización_Modular!$F$10:$G$195,2,FALSE)=K$23,Itinerario!W151," ")," ")</f>
        <v xml:space="preserve"> </v>
      </c>
      <c r="L151" s="52" t="str">
        <f>_xlfn.IFNA(IF(VLOOKUP($D151,Organización_Modular!$F$10:$G$195,2,FALSE)=L$23,Itinerario!T151," ")," ")</f>
        <v xml:space="preserve"> </v>
      </c>
      <c r="M151" s="52" t="str">
        <f>_xlfn.IFNA(IF(VLOOKUP($D151,Organización_Modular!$F$10:$G$195,2,FALSE)=M$23,Itinerario!W151," ")," ")</f>
        <v xml:space="preserve"> </v>
      </c>
      <c r="N151" s="52" t="str">
        <f>_xlfn.IFNA(IF(VLOOKUP($D151,Organización_Modular!$F$10:$G$195,2,FALSE)=N$23,Itinerario!T151," ")," ")</f>
        <v xml:space="preserve"> </v>
      </c>
      <c r="O151" s="52" t="str">
        <f>_xlfn.IFNA(IF(VLOOKUP($D151,Organización_Modular!$F$10:$G$195,2,FALSE)=O$23,Itinerario!W151," ")," ")</f>
        <v xml:space="preserve"> </v>
      </c>
      <c r="P151" s="52" t="str">
        <f>_xlfn.IFNA(IF(VLOOKUP($D151,Organización_Modular!$F$10:$G$195,2,FALSE)=P$23,Itinerario!T151," ")," ")</f>
        <v xml:space="preserve"> </v>
      </c>
      <c r="Q151" s="52" t="str">
        <f>_xlfn.IFNA(IF(VLOOKUP($D151,Organización_Modular!$F$10:$G$195,2,FALSE)=Q$23,Itinerario!W151," ")," ")</f>
        <v xml:space="preserve"> </v>
      </c>
      <c r="R151" s="52">
        <f>Organización_Modular!H137</f>
        <v>0</v>
      </c>
      <c r="S151" s="52">
        <f>Organización_Modular!I137</f>
        <v>0</v>
      </c>
      <c r="T151" s="110">
        <f t="shared" si="14"/>
        <v>0</v>
      </c>
      <c r="U151" s="52">
        <f t="shared" si="9"/>
        <v>0</v>
      </c>
      <c r="V151" s="52">
        <f t="shared" si="10"/>
        <v>0</v>
      </c>
      <c r="W151" s="110">
        <f t="shared" si="11"/>
        <v>0</v>
      </c>
      <c r="X151" s="115">
        <f t="shared" si="12"/>
        <v>0</v>
      </c>
    </row>
    <row r="152" spans="1:24" ht="18" hidden="1" customHeight="1" x14ac:dyDescent="0.2">
      <c r="A152" s="478"/>
      <c r="B152" s="385"/>
      <c r="C152" s="481"/>
      <c r="D152" s="480">
        <f>Organización_Modular!F138</f>
        <v>0</v>
      </c>
      <c r="E152" s="480"/>
      <c r="F152" s="52" t="str">
        <f>_xlfn.IFNA(IF(VLOOKUP($D152,Organización_Modular!$F$10:$G$195,2,FALSE)=F$23,Itinerario!T152," ")," ")</f>
        <v xml:space="preserve"> </v>
      </c>
      <c r="G152" s="52" t="str">
        <f>_xlfn.IFNA(IF(VLOOKUP($D152,Organización_Modular!$F$10:$G$195,2,FALSE)=G$23,Itinerario!W152," ")," ")</f>
        <v xml:space="preserve"> </v>
      </c>
      <c r="H152" s="52" t="str">
        <f>_xlfn.IFNA(IF(VLOOKUP($D152,Organización_Modular!$F$10:$G$195,2,FALSE)=H$23,Itinerario!T152," ")," ")</f>
        <v xml:space="preserve"> </v>
      </c>
      <c r="I152" s="52" t="str">
        <f>_xlfn.IFNA(IF(VLOOKUP($D152,Organización_Modular!$F$10:$G$195,2,FALSE)=I$23,Itinerario!W152," ")," ")</f>
        <v xml:space="preserve"> </v>
      </c>
      <c r="J152" s="52" t="str">
        <f>_xlfn.IFNA(IF(VLOOKUP($D152,Organización_Modular!$F$10:$G$195,2,FALSE)=J$23,Itinerario!T152," ")," ")</f>
        <v xml:space="preserve"> </v>
      </c>
      <c r="K152" s="52" t="str">
        <f>_xlfn.IFNA(IF(VLOOKUP($D152,Organización_Modular!$F$10:$G$195,2,FALSE)=K$23,Itinerario!W152," ")," ")</f>
        <v xml:space="preserve"> </v>
      </c>
      <c r="L152" s="52" t="str">
        <f>_xlfn.IFNA(IF(VLOOKUP($D152,Organización_Modular!$F$10:$G$195,2,FALSE)=L$23,Itinerario!T152," ")," ")</f>
        <v xml:space="preserve"> </v>
      </c>
      <c r="M152" s="52" t="str">
        <f>_xlfn.IFNA(IF(VLOOKUP($D152,Organización_Modular!$F$10:$G$195,2,FALSE)=M$23,Itinerario!W152," ")," ")</f>
        <v xml:space="preserve"> </v>
      </c>
      <c r="N152" s="52" t="str">
        <f>_xlfn.IFNA(IF(VLOOKUP($D152,Organización_Modular!$F$10:$G$195,2,FALSE)=N$23,Itinerario!T152," ")," ")</f>
        <v xml:space="preserve"> </v>
      </c>
      <c r="O152" s="52" t="str">
        <f>_xlfn.IFNA(IF(VLOOKUP($D152,Organización_Modular!$F$10:$G$195,2,FALSE)=O$23,Itinerario!W152," ")," ")</f>
        <v xml:space="preserve"> </v>
      </c>
      <c r="P152" s="52" t="str">
        <f>_xlfn.IFNA(IF(VLOOKUP($D152,Organización_Modular!$F$10:$G$195,2,FALSE)=P$23,Itinerario!T152," ")," ")</f>
        <v xml:space="preserve"> </v>
      </c>
      <c r="Q152" s="52" t="str">
        <f>_xlfn.IFNA(IF(VLOOKUP($D152,Organización_Modular!$F$10:$G$195,2,FALSE)=Q$23,Itinerario!W152," ")," ")</f>
        <v xml:space="preserve"> </v>
      </c>
      <c r="R152" s="52">
        <f>Organización_Modular!H138</f>
        <v>0</v>
      </c>
      <c r="S152" s="52">
        <f>Organización_Modular!I138</f>
        <v>0</v>
      </c>
      <c r="T152" s="110">
        <f t="shared" si="14"/>
        <v>0</v>
      </c>
      <c r="U152" s="52">
        <f t="shared" si="9"/>
        <v>0</v>
      </c>
      <c r="V152" s="52">
        <f t="shared" si="10"/>
        <v>0</v>
      </c>
      <c r="W152" s="110">
        <f t="shared" si="11"/>
        <v>0</v>
      </c>
      <c r="X152" s="115">
        <f t="shared" si="12"/>
        <v>0</v>
      </c>
    </row>
    <row r="153" spans="1:24" ht="18" hidden="1" customHeight="1" x14ac:dyDescent="0.2">
      <c r="A153" s="478"/>
      <c r="B153" s="385"/>
      <c r="C153" s="481"/>
      <c r="D153" s="480">
        <f>Organización_Modular!F139</f>
        <v>0</v>
      </c>
      <c r="E153" s="480"/>
      <c r="F153" s="52" t="str">
        <f>_xlfn.IFNA(IF(VLOOKUP($D153,Organización_Modular!$F$10:$G$195,2,FALSE)=F$23,Itinerario!T153," ")," ")</f>
        <v xml:space="preserve"> </v>
      </c>
      <c r="G153" s="52" t="str">
        <f>_xlfn.IFNA(IF(VLOOKUP($D153,Organización_Modular!$F$10:$G$195,2,FALSE)=G$23,Itinerario!W153," ")," ")</f>
        <v xml:space="preserve"> </v>
      </c>
      <c r="H153" s="52" t="str">
        <f>_xlfn.IFNA(IF(VLOOKUP($D153,Organización_Modular!$F$10:$G$195,2,FALSE)=H$23,Itinerario!T153," ")," ")</f>
        <v xml:space="preserve"> </v>
      </c>
      <c r="I153" s="52" t="str">
        <f>_xlfn.IFNA(IF(VLOOKUP($D153,Organización_Modular!$F$10:$G$195,2,FALSE)=I$23,Itinerario!W153," ")," ")</f>
        <v xml:space="preserve"> </v>
      </c>
      <c r="J153" s="52" t="str">
        <f>_xlfn.IFNA(IF(VLOOKUP($D153,Organización_Modular!$F$10:$G$195,2,FALSE)=J$23,Itinerario!T153," ")," ")</f>
        <v xml:space="preserve"> </v>
      </c>
      <c r="K153" s="52" t="str">
        <f>_xlfn.IFNA(IF(VLOOKUP($D153,Organización_Modular!$F$10:$G$195,2,FALSE)=K$23,Itinerario!W153," ")," ")</f>
        <v xml:space="preserve"> </v>
      </c>
      <c r="L153" s="52" t="str">
        <f>_xlfn.IFNA(IF(VLOOKUP($D153,Organización_Modular!$F$10:$G$195,2,FALSE)=L$23,Itinerario!T153," ")," ")</f>
        <v xml:space="preserve"> </v>
      </c>
      <c r="M153" s="52" t="str">
        <f>_xlfn.IFNA(IF(VLOOKUP($D153,Organización_Modular!$F$10:$G$195,2,FALSE)=M$23,Itinerario!W153," ")," ")</f>
        <v xml:space="preserve"> </v>
      </c>
      <c r="N153" s="52" t="str">
        <f>_xlfn.IFNA(IF(VLOOKUP($D153,Organización_Modular!$F$10:$G$195,2,FALSE)=N$23,Itinerario!T153," ")," ")</f>
        <v xml:space="preserve"> </v>
      </c>
      <c r="O153" s="52" t="str">
        <f>_xlfn.IFNA(IF(VLOOKUP($D153,Organización_Modular!$F$10:$G$195,2,FALSE)=O$23,Itinerario!W153," ")," ")</f>
        <v xml:space="preserve"> </v>
      </c>
      <c r="P153" s="52" t="str">
        <f>_xlfn.IFNA(IF(VLOOKUP($D153,Organización_Modular!$F$10:$G$195,2,FALSE)=P$23,Itinerario!T153," ")," ")</f>
        <v xml:space="preserve"> </v>
      </c>
      <c r="Q153" s="52" t="str">
        <f>_xlfn.IFNA(IF(VLOOKUP($D153,Organización_Modular!$F$10:$G$195,2,FALSE)=Q$23,Itinerario!W153," ")," ")</f>
        <v xml:space="preserve"> </v>
      </c>
      <c r="R153" s="52">
        <f>Organización_Modular!H139</f>
        <v>0</v>
      </c>
      <c r="S153" s="52">
        <f>Organización_Modular!I139</f>
        <v>0</v>
      </c>
      <c r="T153" s="110">
        <f t="shared" si="14"/>
        <v>0</v>
      </c>
      <c r="U153" s="52">
        <f t="shared" ref="U153:U183" si="15">+R153*$S$19</f>
        <v>0</v>
      </c>
      <c r="V153" s="52">
        <f t="shared" ref="V153:V183" si="16">+S153*$U$19</f>
        <v>0</v>
      </c>
      <c r="W153" s="110">
        <f t="shared" ref="W153:W178" si="17">SUM(U153:V153)</f>
        <v>0</v>
      </c>
      <c r="X153" s="115">
        <f t="shared" ref="X153:X209" si="18">W153</f>
        <v>0</v>
      </c>
    </row>
    <row r="154" spans="1:24" ht="18" hidden="1" customHeight="1" x14ac:dyDescent="0.2">
      <c r="A154" s="478"/>
      <c r="B154" s="385"/>
      <c r="C154" s="481"/>
      <c r="D154" s="480">
        <f>Organización_Modular!F140</f>
        <v>0</v>
      </c>
      <c r="E154" s="480"/>
      <c r="F154" s="52" t="str">
        <f>_xlfn.IFNA(IF(VLOOKUP($D154,Organización_Modular!$F$10:$G$195,2,FALSE)=F$23,Itinerario!T154," ")," ")</f>
        <v xml:space="preserve"> </v>
      </c>
      <c r="G154" s="52" t="str">
        <f>_xlfn.IFNA(IF(VLOOKUP($D154,Organización_Modular!$F$10:$G$195,2,FALSE)=G$23,Itinerario!W154," ")," ")</f>
        <v xml:space="preserve"> </v>
      </c>
      <c r="H154" s="52" t="str">
        <f>_xlfn.IFNA(IF(VLOOKUP($D154,Organización_Modular!$F$10:$G$195,2,FALSE)=H$23,Itinerario!T154," ")," ")</f>
        <v xml:space="preserve"> </v>
      </c>
      <c r="I154" s="52" t="str">
        <f>_xlfn.IFNA(IF(VLOOKUP($D154,Organización_Modular!$F$10:$G$195,2,FALSE)=I$23,Itinerario!W154," ")," ")</f>
        <v xml:space="preserve"> </v>
      </c>
      <c r="J154" s="52" t="str">
        <f>_xlfn.IFNA(IF(VLOOKUP($D154,Organización_Modular!$F$10:$G$195,2,FALSE)=J$23,Itinerario!T154," ")," ")</f>
        <v xml:space="preserve"> </v>
      </c>
      <c r="K154" s="52" t="str">
        <f>_xlfn.IFNA(IF(VLOOKUP($D154,Organización_Modular!$F$10:$G$195,2,FALSE)=K$23,Itinerario!W154," ")," ")</f>
        <v xml:space="preserve"> </v>
      </c>
      <c r="L154" s="52" t="str">
        <f>_xlfn.IFNA(IF(VLOOKUP($D154,Organización_Modular!$F$10:$G$195,2,FALSE)=L$23,Itinerario!T154," ")," ")</f>
        <v xml:space="preserve"> </v>
      </c>
      <c r="M154" s="52" t="str">
        <f>_xlfn.IFNA(IF(VLOOKUP($D154,Organización_Modular!$F$10:$G$195,2,FALSE)=M$23,Itinerario!W154," ")," ")</f>
        <v xml:space="preserve"> </v>
      </c>
      <c r="N154" s="52" t="str">
        <f>_xlfn.IFNA(IF(VLOOKUP($D154,Organización_Modular!$F$10:$G$195,2,FALSE)=N$23,Itinerario!T154," ")," ")</f>
        <v xml:space="preserve"> </v>
      </c>
      <c r="O154" s="52" t="str">
        <f>_xlfn.IFNA(IF(VLOOKUP($D154,Organización_Modular!$F$10:$G$195,2,FALSE)=O$23,Itinerario!W154," ")," ")</f>
        <v xml:space="preserve"> </v>
      </c>
      <c r="P154" s="52" t="str">
        <f>_xlfn.IFNA(IF(VLOOKUP($D154,Organización_Modular!$F$10:$G$195,2,FALSE)=P$23,Itinerario!T154," ")," ")</f>
        <v xml:space="preserve"> </v>
      </c>
      <c r="Q154" s="52" t="str">
        <f>_xlfn.IFNA(IF(VLOOKUP($D154,Organización_Modular!$F$10:$G$195,2,FALSE)=Q$23,Itinerario!W154," ")," ")</f>
        <v xml:space="preserve"> </v>
      </c>
      <c r="R154" s="52">
        <f>Organización_Modular!H140</f>
        <v>0</v>
      </c>
      <c r="S154" s="52">
        <f>Organización_Modular!I140</f>
        <v>0</v>
      </c>
      <c r="T154" s="110">
        <f t="shared" si="14"/>
        <v>0</v>
      </c>
      <c r="U154" s="52">
        <f t="shared" si="15"/>
        <v>0</v>
      </c>
      <c r="V154" s="52">
        <f t="shared" si="16"/>
        <v>0</v>
      </c>
      <c r="W154" s="110">
        <f t="shared" si="17"/>
        <v>0</v>
      </c>
      <c r="X154" s="115">
        <f t="shared" si="18"/>
        <v>0</v>
      </c>
    </row>
    <row r="155" spans="1:24" ht="18" hidden="1" customHeight="1" x14ac:dyDescent="0.2">
      <c r="A155" s="478"/>
      <c r="B155" s="385"/>
      <c r="C155" s="481"/>
      <c r="D155" s="480">
        <f>Organización_Modular!F141</f>
        <v>0</v>
      </c>
      <c r="E155" s="480"/>
      <c r="F155" s="52" t="str">
        <f>_xlfn.IFNA(IF(VLOOKUP($D155,Organización_Modular!$F$10:$G$195,2,FALSE)=F$23,Itinerario!T155," ")," ")</f>
        <v xml:space="preserve"> </v>
      </c>
      <c r="G155" s="52" t="str">
        <f>_xlfn.IFNA(IF(VLOOKUP($D155,Organización_Modular!$F$10:$G$195,2,FALSE)=G$23,Itinerario!W155," ")," ")</f>
        <v xml:space="preserve"> </v>
      </c>
      <c r="H155" s="52" t="str">
        <f>_xlfn.IFNA(IF(VLOOKUP($D155,Organización_Modular!$F$10:$G$195,2,FALSE)=H$23,Itinerario!T155," ")," ")</f>
        <v xml:space="preserve"> </v>
      </c>
      <c r="I155" s="52" t="str">
        <f>_xlfn.IFNA(IF(VLOOKUP($D155,Organización_Modular!$F$10:$G$195,2,FALSE)=I$23,Itinerario!W155," ")," ")</f>
        <v xml:space="preserve"> </v>
      </c>
      <c r="J155" s="52" t="str">
        <f>_xlfn.IFNA(IF(VLOOKUP($D155,Organización_Modular!$F$10:$G$195,2,FALSE)=J$23,Itinerario!T155," ")," ")</f>
        <v xml:space="preserve"> </v>
      </c>
      <c r="K155" s="52" t="str">
        <f>_xlfn.IFNA(IF(VLOOKUP($D155,Organización_Modular!$F$10:$G$195,2,FALSE)=K$23,Itinerario!W155," ")," ")</f>
        <v xml:space="preserve"> </v>
      </c>
      <c r="L155" s="52" t="str">
        <f>_xlfn.IFNA(IF(VLOOKUP($D155,Organización_Modular!$F$10:$G$195,2,FALSE)=L$23,Itinerario!T155," ")," ")</f>
        <v xml:space="preserve"> </v>
      </c>
      <c r="M155" s="52" t="str">
        <f>_xlfn.IFNA(IF(VLOOKUP($D155,Organización_Modular!$F$10:$G$195,2,FALSE)=M$23,Itinerario!W155," ")," ")</f>
        <v xml:space="preserve"> </v>
      </c>
      <c r="N155" s="52" t="str">
        <f>_xlfn.IFNA(IF(VLOOKUP($D155,Organización_Modular!$F$10:$G$195,2,FALSE)=N$23,Itinerario!T155," ")," ")</f>
        <v xml:space="preserve"> </v>
      </c>
      <c r="O155" s="52" t="str">
        <f>_xlfn.IFNA(IF(VLOOKUP($D155,Organización_Modular!$F$10:$G$195,2,FALSE)=O$23,Itinerario!W155," ")," ")</f>
        <v xml:space="preserve"> </v>
      </c>
      <c r="P155" s="52" t="str">
        <f>_xlfn.IFNA(IF(VLOOKUP($D155,Organización_Modular!$F$10:$G$195,2,FALSE)=P$23,Itinerario!T155," ")," ")</f>
        <v xml:space="preserve"> </v>
      </c>
      <c r="Q155" s="52" t="str">
        <f>_xlfn.IFNA(IF(VLOOKUP($D155,Organización_Modular!$F$10:$G$195,2,FALSE)=Q$23,Itinerario!W155," ")," ")</f>
        <v xml:space="preserve"> </v>
      </c>
      <c r="R155" s="52">
        <f>Organización_Modular!H141</f>
        <v>0</v>
      </c>
      <c r="S155" s="52">
        <f>Organización_Modular!I141</f>
        <v>0</v>
      </c>
      <c r="T155" s="110">
        <f t="shared" si="14"/>
        <v>0</v>
      </c>
      <c r="U155" s="52">
        <f t="shared" si="15"/>
        <v>0</v>
      </c>
      <c r="V155" s="52">
        <f t="shared" si="16"/>
        <v>0</v>
      </c>
      <c r="W155" s="110">
        <f t="shared" si="17"/>
        <v>0</v>
      </c>
      <c r="X155" s="115">
        <f t="shared" si="18"/>
        <v>0</v>
      </c>
    </row>
    <row r="156" spans="1:24" ht="18" hidden="1" customHeight="1" x14ac:dyDescent="0.2">
      <c r="A156" s="478"/>
      <c r="B156" s="385"/>
      <c r="C156" s="481"/>
      <c r="D156" s="480">
        <f>Organización_Modular!F142</f>
        <v>0</v>
      </c>
      <c r="E156" s="480"/>
      <c r="F156" s="52" t="str">
        <f>_xlfn.IFNA(IF(VLOOKUP($D156,Organización_Modular!$F$10:$G$195,2,FALSE)=F$23,Itinerario!T156," ")," ")</f>
        <v xml:space="preserve"> </v>
      </c>
      <c r="G156" s="52" t="str">
        <f>_xlfn.IFNA(IF(VLOOKUP($D156,Organización_Modular!$F$10:$G$195,2,FALSE)=G$23,Itinerario!W156," ")," ")</f>
        <v xml:space="preserve"> </v>
      </c>
      <c r="H156" s="52" t="str">
        <f>_xlfn.IFNA(IF(VLOOKUP($D156,Organización_Modular!$F$10:$G$195,2,FALSE)=H$23,Itinerario!T156," ")," ")</f>
        <v xml:space="preserve"> </v>
      </c>
      <c r="I156" s="52" t="str">
        <f>_xlfn.IFNA(IF(VLOOKUP($D156,Organización_Modular!$F$10:$G$195,2,FALSE)=I$23,Itinerario!W156," ")," ")</f>
        <v xml:space="preserve"> </v>
      </c>
      <c r="J156" s="52" t="str">
        <f>_xlfn.IFNA(IF(VLOOKUP($D156,Organización_Modular!$F$10:$G$195,2,FALSE)=J$23,Itinerario!T156," ")," ")</f>
        <v xml:space="preserve"> </v>
      </c>
      <c r="K156" s="52" t="str">
        <f>_xlfn.IFNA(IF(VLOOKUP($D156,Organización_Modular!$F$10:$G$195,2,FALSE)=K$23,Itinerario!W156," ")," ")</f>
        <v xml:space="preserve"> </v>
      </c>
      <c r="L156" s="52" t="str">
        <f>_xlfn.IFNA(IF(VLOOKUP($D156,Organización_Modular!$F$10:$G$195,2,FALSE)=L$23,Itinerario!T156," ")," ")</f>
        <v xml:space="preserve"> </v>
      </c>
      <c r="M156" s="52" t="str">
        <f>_xlfn.IFNA(IF(VLOOKUP($D156,Organización_Modular!$F$10:$G$195,2,FALSE)=M$23,Itinerario!W156," ")," ")</f>
        <v xml:space="preserve"> </v>
      </c>
      <c r="N156" s="52" t="str">
        <f>_xlfn.IFNA(IF(VLOOKUP($D156,Organización_Modular!$F$10:$G$195,2,FALSE)=N$23,Itinerario!T156," ")," ")</f>
        <v xml:space="preserve"> </v>
      </c>
      <c r="O156" s="52" t="str">
        <f>_xlfn.IFNA(IF(VLOOKUP($D156,Organización_Modular!$F$10:$G$195,2,FALSE)=O$23,Itinerario!W156," ")," ")</f>
        <v xml:space="preserve"> </v>
      </c>
      <c r="P156" s="52" t="str">
        <f>_xlfn.IFNA(IF(VLOOKUP($D156,Organización_Modular!$F$10:$G$195,2,FALSE)=P$23,Itinerario!T156," ")," ")</f>
        <v xml:space="preserve"> </v>
      </c>
      <c r="Q156" s="52" t="str">
        <f>_xlfn.IFNA(IF(VLOOKUP($D156,Organización_Modular!$F$10:$G$195,2,FALSE)=Q$23,Itinerario!W156," ")," ")</f>
        <v xml:space="preserve"> </v>
      </c>
      <c r="R156" s="52">
        <f>Organización_Modular!H142</f>
        <v>0</v>
      </c>
      <c r="S156" s="52">
        <f>Organización_Modular!I142</f>
        <v>0</v>
      </c>
      <c r="T156" s="110">
        <f t="shared" si="14"/>
        <v>0</v>
      </c>
      <c r="U156" s="52">
        <f t="shared" si="15"/>
        <v>0</v>
      </c>
      <c r="V156" s="52">
        <f t="shared" si="16"/>
        <v>0</v>
      </c>
      <c r="W156" s="110">
        <f t="shared" si="17"/>
        <v>0</v>
      </c>
      <c r="X156" s="115">
        <f t="shared" si="18"/>
        <v>0</v>
      </c>
    </row>
    <row r="157" spans="1:24" ht="18" hidden="1" customHeight="1" x14ac:dyDescent="0.2">
      <c r="A157" s="478"/>
      <c r="B157" s="385"/>
      <c r="C157" s="481"/>
      <c r="D157" s="480">
        <f>Organización_Modular!F143</f>
        <v>0</v>
      </c>
      <c r="E157" s="480"/>
      <c r="F157" s="52" t="str">
        <f>_xlfn.IFNA(IF(VLOOKUP($D157,Organización_Modular!$F$10:$G$195,2,FALSE)=F$23,Itinerario!T157," ")," ")</f>
        <v xml:space="preserve"> </v>
      </c>
      <c r="G157" s="52" t="str">
        <f>_xlfn.IFNA(IF(VLOOKUP($D157,Organización_Modular!$F$10:$G$195,2,FALSE)=G$23,Itinerario!W157," ")," ")</f>
        <v xml:space="preserve"> </v>
      </c>
      <c r="H157" s="52" t="str">
        <f>_xlfn.IFNA(IF(VLOOKUP($D157,Organización_Modular!$F$10:$G$195,2,FALSE)=H$23,Itinerario!T157," ")," ")</f>
        <v xml:space="preserve"> </v>
      </c>
      <c r="I157" s="52" t="str">
        <f>_xlfn.IFNA(IF(VLOOKUP($D157,Organización_Modular!$F$10:$G$195,2,FALSE)=I$23,Itinerario!W157," ")," ")</f>
        <v xml:space="preserve"> </v>
      </c>
      <c r="J157" s="52" t="str">
        <f>_xlfn.IFNA(IF(VLOOKUP($D157,Organización_Modular!$F$10:$G$195,2,FALSE)=J$23,Itinerario!T157," ")," ")</f>
        <v xml:space="preserve"> </v>
      </c>
      <c r="K157" s="52" t="str">
        <f>_xlfn.IFNA(IF(VLOOKUP($D157,Organización_Modular!$F$10:$G$195,2,FALSE)=K$23,Itinerario!W157," ")," ")</f>
        <v xml:space="preserve"> </v>
      </c>
      <c r="L157" s="52" t="str">
        <f>_xlfn.IFNA(IF(VLOOKUP($D157,Organización_Modular!$F$10:$G$195,2,FALSE)=L$23,Itinerario!T157," ")," ")</f>
        <v xml:space="preserve"> </v>
      </c>
      <c r="M157" s="52" t="str">
        <f>_xlfn.IFNA(IF(VLOOKUP($D157,Organización_Modular!$F$10:$G$195,2,FALSE)=M$23,Itinerario!W157," ")," ")</f>
        <v xml:space="preserve"> </v>
      </c>
      <c r="N157" s="52" t="str">
        <f>_xlfn.IFNA(IF(VLOOKUP($D157,Organización_Modular!$F$10:$G$195,2,FALSE)=N$23,Itinerario!T157," ")," ")</f>
        <v xml:space="preserve"> </v>
      </c>
      <c r="O157" s="52" t="str">
        <f>_xlfn.IFNA(IF(VLOOKUP($D157,Organización_Modular!$F$10:$G$195,2,FALSE)=O$23,Itinerario!W157," ")," ")</f>
        <v xml:space="preserve"> </v>
      </c>
      <c r="P157" s="52" t="str">
        <f>_xlfn.IFNA(IF(VLOOKUP($D157,Organización_Modular!$F$10:$G$195,2,FALSE)=P$23,Itinerario!T157," ")," ")</f>
        <v xml:space="preserve"> </v>
      </c>
      <c r="Q157" s="52" t="str">
        <f>_xlfn.IFNA(IF(VLOOKUP($D157,Organización_Modular!$F$10:$G$195,2,FALSE)=Q$23,Itinerario!W157," ")," ")</f>
        <v xml:space="preserve"> </v>
      </c>
      <c r="R157" s="52">
        <f>Organización_Modular!H143</f>
        <v>0</v>
      </c>
      <c r="S157" s="52">
        <f>Organización_Modular!I143</f>
        <v>0</v>
      </c>
      <c r="T157" s="110">
        <f t="shared" si="14"/>
        <v>0</v>
      </c>
      <c r="U157" s="52">
        <f t="shared" si="15"/>
        <v>0</v>
      </c>
      <c r="V157" s="52">
        <f t="shared" si="16"/>
        <v>0</v>
      </c>
      <c r="W157" s="110">
        <f t="shared" si="17"/>
        <v>0</v>
      </c>
      <c r="X157" s="115">
        <f t="shared" si="18"/>
        <v>0</v>
      </c>
    </row>
    <row r="158" spans="1:24" ht="18" hidden="1" customHeight="1" x14ac:dyDescent="0.2">
      <c r="A158" s="478"/>
      <c r="B158" s="385"/>
      <c r="C158" s="481"/>
      <c r="D158" s="480">
        <f>Organización_Modular!F144</f>
        <v>0</v>
      </c>
      <c r="E158" s="480"/>
      <c r="F158" s="52" t="str">
        <f>_xlfn.IFNA(IF(VLOOKUP($D158,Organización_Modular!$F$10:$G$195,2,FALSE)=F$23,Itinerario!T158," ")," ")</f>
        <v xml:space="preserve"> </v>
      </c>
      <c r="G158" s="52" t="str">
        <f>_xlfn.IFNA(IF(VLOOKUP($D158,Organización_Modular!$F$10:$G$195,2,FALSE)=G$23,Itinerario!W158," ")," ")</f>
        <v xml:space="preserve"> </v>
      </c>
      <c r="H158" s="52" t="str">
        <f>_xlfn.IFNA(IF(VLOOKUP($D158,Organización_Modular!$F$10:$G$195,2,FALSE)=H$23,Itinerario!T158," ")," ")</f>
        <v xml:space="preserve"> </v>
      </c>
      <c r="I158" s="52" t="str">
        <f>_xlfn.IFNA(IF(VLOOKUP($D158,Organización_Modular!$F$10:$G$195,2,FALSE)=I$23,Itinerario!W158," ")," ")</f>
        <v xml:space="preserve"> </v>
      </c>
      <c r="J158" s="52" t="str">
        <f>_xlfn.IFNA(IF(VLOOKUP($D158,Organización_Modular!$F$10:$G$195,2,FALSE)=J$23,Itinerario!T158," ")," ")</f>
        <v xml:space="preserve"> </v>
      </c>
      <c r="K158" s="52" t="str">
        <f>_xlfn.IFNA(IF(VLOOKUP($D158,Organización_Modular!$F$10:$G$195,2,FALSE)=K$23,Itinerario!W158," ")," ")</f>
        <v xml:space="preserve"> </v>
      </c>
      <c r="L158" s="52" t="str">
        <f>_xlfn.IFNA(IF(VLOOKUP($D158,Organización_Modular!$F$10:$G$195,2,FALSE)=L$23,Itinerario!T158," ")," ")</f>
        <v xml:space="preserve"> </v>
      </c>
      <c r="M158" s="52" t="str">
        <f>_xlfn.IFNA(IF(VLOOKUP($D158,Organización_Modular!$F$10:$G$195,2,FALSE)=M$23,Itinerario!W158," ")," ")</f>
        <v xml:space="preserve"> </v>
      </c>
      <c r="N158" s="52" t="str">
        <f>_xlfn.IFNA(IF(VLOOKUP($D158,Organización_Modular!$F$10:$G$195,2,FALSE)=N$23,Itinerario!T158," ")," ")</f>
        <v xml:space="preserve"> </v>
      </c>
      <c r="O158" s="52" t="str">
        <f>_xlfn.IFNA(IF(VLOOKUP($D158,Organización_Modular!$F$10:$G$195,2,FALSE)=O$23,Itinerario!W158," ")," ")</f>
        <v xml:space="preserve"> </v>
      </c>
      <c r="P158" s="52" t="str">
        <f>_xlfn.IFNA(IF(VLOOKUP($D158,Organización_Modular!$F$10:$G$195,2,FALSE)=P$23,Itinerario!T158," ")," ")</f>
        <v xml:space="preserve"> </v>
      </c>
      <c r="Q158" s="52" t="str">
        <f>_xlfn.IFNA(IF(VLOOKUP($D158,Organización_Modular!$F$10:$G$195,2,FALSE)=Q$23,Itinerario!W158," ")," ")</f>
        <v xml:space="preserve"> </v>
      </c>
      <c r="R158" s="52">
        <f>Organización_Modular!H144</f>
        <v>0</v>
      </c>
      <c r="S158" s="52">
        <f>Organización_Modular!I144</f>
        <v>0</v>
      </c>
      <c r="T158" s="110">
        <f t="shared" si="14"/>
        <v>0</v>
      </c>
      <c r="U158" s="52">
        <f t="shared" si="15"/>
        <v>0</v>
      </c>
      <c r="V158" s="52">
        <f t="shared" si="16"/>
        <v>0</v>
      </c>
      <c r="W158" s="110">
        <f t="shared" si="17"/>
        <v>0</v>
      </c>
      <c r="X158" s="115">
        <f t="shared" si="18"/>
        <v>0</v>
      </c>
    </row>
    <row r="159" spans="1:24" ht="18" hidden="1" customHeight="1" x14ac:dyDescent="0.2">
      <c r="A159" s="478"/>
      <c r="B159" s="385"/>
      <c r="C159" s="481"/>
      <c r="D159" s="480">
        <f>Organización_Modular!F145</f>
        <v>0</v>
      </c>
      <c r="E159" s="480"/>
      <c r="F159" s="52" t="str">
        <f>_xlfn.IFNA(IF(VLOOKUP($D159,Organización_Modular!$F$10:$G$195,2,FALSE)=F$23,Itinerario!T159," ")," ")</f>
        <v xml:space="preserve"> </v>
      </c>
      <c r="G159" s="52" t="str">
        <f>_xlfn.IFNA(IF(VLOOKUP($D159,Organización_Modular!$F$10:$G$195,2,FALSE)=G$23,Itinerario!W159," ")," ")</f>
        <v xml:space="preserve"> </v>
      </c>
      <c r="H159" s="52" t="str">
        <f>_xlfn.IFNA(IF(VLOOKUP($D159,Organización_Modular!$F$10:$G$195,2,FALSE)=H$23,Itinerario!T159," ")," ")</f>
        <v xml:space="preserve"> </v>
      </c>
      <c r="I159" s="52" t="str">
        <f>_xlfn.IFNA(IF(VLOOKUP($D159,Organización_Modular!$F$10:$G$195,2,FALSE)=I$23,Itinerario!W159," ")," ")</f>
        <v xml:space="preserve"> </v>
      </c>
      <c r="J159" s="52" t="str">
        <f>_xlfn.IFNA(IF(VLOOKUP($D159,Organización_Modular!$F$10:$G$195,2,FALSE)=J$23,Itinerario!T159," ")," ")</f>
        <v xml:space="preserve"> </v>
      </c>
      <c r="K159" s="52" t="str">
        <f>_xlfn.IFNA(IF(VLOOKUP($D159,Organización_Modular!$F$10:$G$195,2,FALSE)=K$23,Itinerario!W159," ")," ")</f>
        <v xml:space="preserve"> </v>
      </c>
      <c r="L159" s="52" t="str">
        <f>_xlfn.IFNA(IF(VLOOKUP($D159,Organización_Modular!$F$10:$G$195,2,FALSE)=L$23,Itinerario!T159," ")," ")</f>
        <v xml:space="preserve"> </v>
      </c>
      <c r="M159" s="52" t="str">
        <f>_xlfn.IFNA(IF(VLOOKUP($D159,Organización_Modular!$F$10:$G$195,2,FALSE)=M$23,Itinerario!W159," ")," ")</f>
        <v xml:space="preserve"> </v>
      </c>
      <c r="N159" s="52" t="str">
        <f>_xlfn.IFNA(IF(VLOOKUP($D159,Organización_Modular!$F$10:$G$195,2,FALSE)=N$23,Itinerario!T159," ")," ")</f>
        <v xml:space="preserve"> </v>
      </c>
      <c r="O159" s="52" t="str">
        <f>_xlfn.IFNA(IF(VLOOKUP($D159,Organización_Modular!$F$10:$G$195,2,FALSE)=O$23,Itinerario!W159," ")," ")</f>
        <v xml:space="preserve"> </v>
      </c>
      <c r="P159" s="52" t="str">
        <f>_xlfn.IFNA(IF(VLOOKUP($D159,Organización_Modular!$F$10:$G$195,2,FALSE)=P$23,Itinerario!T159," ")," ")</f>
        <v xml:space="preserve"> </v>
      </c>
      <c r="Q159" s="52" t="str">
        <f>_xlfn.IFNA(IF(VLOOKUP($D159,Organización_Modular!$F$10:$G$195,2,FALSE)=Q$23,Itinerario!W159," ")," ")</f>
        <v xml:space="preserve"> </v>
      </c>
      <c r="R159" s="52">
        <f>Organización_Modular!H145</f>
        <v>0</v>
      </c>
      <c r="S159" s="52">
        <f>Organización_Modular!I145</f>
        <v>0</v>
      </c>
      <c r="T159" s="110">
        <f t="shared" si="14"/>
        <v>0</v>
      </c>
      <c r="U159" s="52">
        <f t="shared" si="15"/>
        <v>0</v>
      </c>
      <c r="V159" s="52">
        <f t="shared" si="16"/>
        <v>0</v>
      </c>
      <c r="W159" s="110">
        <f t="shared" si="17"/>
        <v>0</v>
      </c>
      <c r="X159" s="115">
        <f t="shared" si="18"/>
        <v>0</v>
      </c>
    </row>
    <row r="160" spans="1:24" ht="18" hidden="1" customHeight="1" x14ac:dyDescent="0.2">
      <c r="A160" s="478"/>
      <c r="B160" s="385"/>
      <c r="C160" s="481"/>
      <c r="D160" s="480">
        <f>Organización_Modular!F146</f>
        <v>0</v>
      </c>
      <c r="E160" s="480"/>
      <c r="F160" s="52" t="str">
        <f>_xlfn.IFNA(IF(VLOOKUP($D160,Organización_Modular!$F$10:$G$195,2,FALSE)=F$23,Itinerario!T160," ")," ")</f>
        <v xml:space="preserve"> </v>
      </c>
      <c r="G160" s="52" t="str">
        <f>_xlfn.IFNA(IF(VLOOKUP($D160,Organización_Modular!$F$10:$G$195,2,FALSE)=G$23,Itinerario!W160," ")," ")</f>
        <v xml:space="preserve"> </v>
      </c>
      <c r="H160" s="52" t="str">
        <f>_xlfn.IFNA(IF(VLOOKUP($D160,Organización_Modular!$F$10:$G$195,2,FALSE)=H$23,Itinerario!T160," ")," ")</f>
        <v xml:space="preserve"> </v>
      </c>
      <c r="I160" s="52" t="str">
        <f>_xlfn.IFNA(IF(VLOOKUP($D160,Organización_Modular!$F$10:$G$195,2,FALSE)=I$23,Itinerario!W160," ")," ")</f>
        <v xml:space="preserve"> </v>
      </c>
      <c r="J160" s="52" t="str">
        <f>_xlfn.IFNA(IF(VLOOKUP($D160,Organización_Modular!$F$10:$G$195,2,FALSE)=J$23,Itinerario!T160," ")," ")</f>
        <v xml:space="preserve"> </v>
      </c>
      <c r="K160" s="52" t="str">
        <f>_xlfn.IFNA(IF(VLOOKUP($D160,Organización_Modular!$F$10:$G$195,2,FALSE)=K$23,Itinerario!W160," ")," ")</f>
        <v xml:space="preserve"> </v>
      </c>
      <c r="L160" s="52" t="str">
        <f>_xlfn.IFNA(IF(VLOOKUP($D160,Organización_Modular!$F$10:$G$195,2,FALSE)=L$23,Itinerario!T160," ")," ")</f>
        <v xml:space="preserve"> </v>
      </c>
      <c r="M160" s="52" t="str">
        <f>_xlfn.IFNA(IF(VLOOKUP($D160,Organización_Modular!$F$10:$G$195,2,FALSE)=M$23,Itinerario!W160," ")," ")</f>
        <v xml:space="preserve"> </v>
      </c>
      <c r="N160" s="52" t="str">
        <f>_xlfn.IFNA(IF(VLOOKUP($D160,Organización_Modular!$F$10:$G$195,2,FALSE)=N$23,Itinerario!T160," ")," ")</f>
        <v xml:space="preserve"> </v>
      </c>
      <c r="O160" s="52" t="str">
        <f>_xlfn.IFNA(IF(VLOOKUP($D160,Organización_Modular!$F$10:$G$195,2,FALSE)=O$23,Itinerario!W160," ")," ")</f>
        <v xml:space="preserve"> </v>
      </c>
      <c r="P160" s="52" t="str">
        <f>_xlfn.IFNA(IF(VLOOKUP($D160,Organización_Modular!$F$10:$G$195,2,FALSE)=P$23,Itinerario!T160," ")," ")</f>
        <v xml:space="preserve"> </v>
      </c>
      <c r="Q160" s="52" t="str">
        <f>_xlfn.IFNA(IF(VLOOKUP($D160,Organización_Modular!$F$10:$G$195,2,FALSE)=Q$23,Itinerario!W160," ")," ")</f>
        <v xml:space="preserve"> </v>
      </c>
      <c r="R160" s="52">
        <f>Organización_Modular!H146</f>
        <v>0</v>
      </c>
      <c r="S160" s="52">
        <f>Organización_Modular!I146</f>
        <v>0</v>
      </c>
      <c r="T160" s="110">
        <f t="shared" si="14"/>
        <v>0</v>
      </c>
      <c r="U160" s="52">
        <f t="shared" si="15"/>
        <v>0</v>
      </c>
      <c r="V160" s="52">
        <f t="shared" si="16"/>
        <v>0</v>
      </c>
      <c r="W160" s="110">
        <f t="shared" si="17"/>
        <v>0</v>
      </c>
      <c r="X160" s="115">
        <f t="shared" si="18"/>
        <v>0</v>
      </c>
    </row>
    <row r="161" spans="1:24" ht="18" hidden="1" customHeight="1" x14ac:dyDescent="0.2">
      <c r="A161" s="478"/>
      <c r="B161" s="385"/>
      <c r="C161" s="481"/>
      <c r="D161" s="480">
        <f>Organización_Modular!F147</f>
        <v>0</v>
      </c>
      <c r="E161" s="480"/>
      <c r="F161" s="52" t="str">
        <f>_xlfn.IFNA(IF(VLOOKUP($D161,Organización_Modular!$F$10:$G$195,2,FALSE)=F$23,Itinerario!T161," ")," ")</f>
        <v xml:space="preserve"> </v>
      </c>
      <c r="G161" s="52" t="str">
        <f>_xlfn.IFNA(IF(VLOOKUP($D161,Organización_Modular!$F$10:$G$195,2,FALSE)=G$23,Itinerario!W161," ")," ")</f>
        <v xml:space="preserve"> </v>
      </c>
      <c r="H161" s="52" t="str">
        <f>_xlfn.IFNA(IF(VLOOKUP($D161,Organización_Modular!$F$10:$G$195,2,FALSE)=H$23,Itinerario!T161," ")," ")</f>
        <v xml:space="preserve"> </v>
      </c>
      <c r="I161" s="52" t="str">
        <f>_xlfn.IFNA(IF(VLOOKUP($D161,Organización_Modular!$F$10:$G$195,2,FALSE)=I$23,Itinerario!W161," ")," ")</f>
        <v xml:space="preserve"> </v>
      </c>
      <c r="J161" s="52" t="str">
        <f>_xlfn.IFNA(IF(VLOOKUP($D161,Organización_Modular!$F$10:$G$195,2,FALSE)=J$23,Itinerario!T161," ")," ")</f>
        <v xml:space="preserve"> </v>
      </c>
      <c r="K161" s="52" t="str">
        <f>_xlfn.IFNA(IF(VLOOKUP($D161,Organización_Modular!$F$10:$G$195,2,FALSE)=K$23,Itinerario!W161," ")," ")</f>
        <v xml:space="preserve"> </v>
      </c>
      <c r="L161" s="52" t="str">
        <f>_xlfn.IFNA(IF(VLOOKUP($D161,Organización_Modular!$F$10:$G$195,2,FALSE)=L$23,Itinerario!T161," ")," ")</f>
        <v xml:space="preserve"> </v>
      </c>
      <c r="M161" s="52" t="str">
        <f>_xlfn.IFNA(IF(VLOOKUP($D161,Organización_Modular!$F$10:$G$195,2,FALSE)=M$23,Itinerario!W161," ")," ")</f>
        <v xml:space="preserve"> </v>
      </c>
      <c r="N161" s="52" t="str">
        <f>_xlfn.IFNA(IF(VLOOKUP($D161,Organización_Modular!$F$10:$G$195,2,FALSE)=N$23,Itinerario!T161," ")," ")</f>
        <v xml:space="preserve"> </v>
      </c>
      <c r="O161" s="52" t="str">
        <f>_xlfn.IFNA(IF(VLOOKUP($D161,Organización_Modular!$F$10:$G$195,2,FALSE)=O$23,Itinerario!W161," ")," ")</f>
        <v xml:space="preserve"> </v>
      </c>
      <c r="P161" s="52" t="str">
        <f>_xlfn.IFNA(IF(VLOOKUP($D161,Organización_Modular!$F$10:$G$195,2,FALSE)=P$23,Itinerario!T161," ")," ")</f>
        <v xml:space="preserve"> </v>
      </c>
      <c r="Q161" s="52" t="str">
        <f>_xlfn.IFNA(IF(VLOOKUP($D161,Organización_Modular!$F$10:$G$195,2,FALSE)=Q$23,Itinerario!W161," ")," ")</f>
        <v xml:space="preserve"> </v>
      </c>
      <c r="R161" s="52">
        <f>Organización_Modular!H147</f>
        <v>0</v>
      </c>
      <c r="S161" s="52">
        <f>Organización_Modular!I147</f>
        <v>0</v>
      </c>
      <c r="T161" s="110">
        <f t="shared" si="14"/>
        <v>0</v>
      </c>
      <c r="U161" s="52">
        <f t="shared" si="15"/>
        <v>0</v>
      </c>
      <c r="V161" s="52">
        <f t="shared" si="16"/>
        <v>0</v>
      </c>
      <c r="W161" s="110">
        <f t="shared" si="17"/>
        <v>0</v>
      </c>
      <c r="X161" s="115">
        <f t="shared" si="18"/>
        <v>0</v>
      </c>
    </row>
    <row r="162" spans="1:24" ht="18" hidden="1" customHeight="1" x14ac:dyDescent="0.2">
      <c r="A162" s="478"/>
      <c r="B162" s="385"/>
      <c r="C162" s="481"/>
      <c r="D162" s="480">
        <f>Organización_Modular!F148</f>
        <v>0</v>
      </c>
      <c r="E162" s="480"/>
      <c r="F162" s="52" t="str">
        <f>_xlfn.IFNA(IF(VLOOKUP($D162,Organización_Modular!$F$10:$G$195,2,FALSE)=F$23,Itinerario!T162," ")," ")</f>
        <v xml:space="preserve"> </v>
      </c>
      <c r="G162" s="52" t="str">
        <f>_xlfn.IFNA(IF(VLOOKUP($D162,Organización_Modular!$F$10:$G$195,2,FALSE)=G$23,Itinerario!W162," ")," ")</f>
        <v xml:space="preserve"> </v>
      </c>
      <c r="H162" s="52" t="str">
        <f>_xlfn.IFNA(IF(VLOOKUP($D162,Organización_Modular!$F$10:$G$195,2,FALSE)=H$23,Itinerario!T162," ")," ")</f>
        <v xml:space="preserve"> </v>
      </c>
      <c r="I162" s="52" t="str">
        <f>_xlfn.IFNA(IF(VLOOKUP($D162,Organización_Modular!$F$10:$G$195,2,FALSE)=I$23,Itinerario!W162," ")," ")</f>
        <v xml:space="preserve"> </v>
      </c>
      <c r="J162" s="52" t="str">
        <f>_xlfn.IFNA(IF(VLOOKUP($D162,Organización_Modular!$F$10:$G$195,2,FALSE)=J$23,Itinerario!T162," ")," ")</f>
        <v xml:space="preserve"> </v>
      </c>
      <c r="K162" s="52" t="str">
        <f>_xlfn.IFNA(IF(VLOOKUP($D162,Organización_Modular!$F$10:$G$195,2,FALSE)=K$23,Itinerario!W162," ")," ")</f>
        <v xml:space="preserve"> </v>
      </c>
      <c r="L162" s="52" t="str">
        <f>_xlfn.IFNA(IF(VLOOKUP($D162,Organización_Modular!$F$10:$G$195,2,FALSE)=L$23,Itinerario!T162," ")," ")</f>
        <v xml:space="preserve"> </v>
      </c>
      <c r="M162" s="52" t="str">
        <f>_xlfn.IFNA(IF(VLOOKUP($D162,Organización_Modular!$F$10:$G$195,2,FALSE)=M$23,Itinerario!W162," ")," ")</f>
        <v xml:space="preserve"> </v>
      </c>
      <c r="N162" s="52" t="str">
        <f>_xlfn.IFNA(IF(VLOOKUP($D162,Organización_Modular!$F$10:$G$195,2,FALSE)=N$23,Itinerario!T162," ")," ")</f>
        <v xml:space="preserve"> </v>
      </c>
      <c r="O162" s="52" t="str">
        <f>_xlfn.IFNA(IF(VLOOKUP($D162,Organización_Modular!$F$10:$G$195,2,FALSE)=O$23,Itinerario!W162," ")," ")</f>
        <v xml:space="preserve"> </v>
      </c>
      <c r="P162" s="52" t="str">
        <f>_xlfn.IFNA(IF(VLOOKUP($D162,Organización_Modular!$F$10:$G$195,2,FALSE)=P$23,Itinerario!T162," ")," ")</f>
        <v xml:space="preserve"> </v>
      </c>
      <c r="Q162" s="52" t="str">
        <f>_xlfn.IFNA(IF(VLOOKUP($D162,Organización_Modular!$F$10:$G$195,2,FALSE)=Q$23,Itinerario!W162," ")," ")</f>
        <v xml:space="preserve"> </v>
      </c>
      <c r="R162" s="52">
        <f>Organización_Modular!H148</f>
        <v>0</v>
      </c>
      <c r="S162" s="52">
        <f>Organización_Modular!I148</f>
        <v>0</v>
      </c>
      <c r="T162" s="110">
        <f t="shared" si="14"/>
        <v>0</v>
      </c>
      <c r="U162" s="52">
        <f t="shared" si="15"/>
        <v>0</v>
      </c>
      <c r="V162" s="52">
        <f t="shared" si="16"/>
        <v>0</v>
      </c>
      <c r="W162" s="110">
        <f t="shared" si="17"/>
        <v>0</v>
      </c>
      <c r="X162" s="115">
        <f t="shared" si="18"/>
        <v>0</v>
      </c>
    </row>
    <row r="163" spans="1:24" ht="18" hidden="1" customHeight="1" x14ac:dyDescent="0.2">
      <c r="A163" s="478"/>
      <c r="B163" s="385"/>
      <c r="C163" s="481"/>
      <c r="D163" s="480">
        <f>Organización_Modular!F149</f>
        <v>0</v>
      </c>
      <c r="E163" s="480"/>
      <c r="F163" s="52" t="str">
        <f>_xlfn.IFNA(IF(VLOOKUP($D163,Organización_Modular!$F$10:$G$195,2,FALSE)=F$23,Itinerario!T163," ")," ")</f>
        <v xml:space="preserve"> </v>
      </c>
      <c r="G163" s="52" t="str">
        <f>_xlfn.IFNA(IF(VLOOKUP($D163,Organización_Modular!$F$10:$G$195,2,FALSE)=G$23,Itinerario!W163," ")," ")</f>
        <v xml:space="preserve"> </v>
      </c>
      <c r="H163" s="52" t="str">
        <f>_xlfn.IFNA(IF(VLOOKUP($D163,Organización_Modular!$F$10:$G$195,2,FALSE)=H$23,Itinerario!T163," ")," ")</f>
        <v xml:space="preserve"> </v>
      </c>
      <c r="I163" s="52" t="str">
        <f>_xlfn.IFNA(IF(VLOOKUP($D163,Organización_Modular!$F$10:$G$195,2,FALSE)=I$23,Itinerario!W163," ")," ")</f>
        <v xml:space="preserve"> </v>
      </c>
      <c r="J163" s="52" t="str">
        <f>_xlfn.IFNA(IF(VLOOKUP($D163,Organización_Modular!$F$10:$G$195,2,FALSE)=J$23,Itinerario!T163," ")," ")</f>
        <v xml:space="preserve"> </v>
      </c>
      <c r="K163" s="52" t="str">
        <f>_xlfn.IFNA(IF(VLOOKUP($D163,Organización_Modular!$F$10:$G$195,2,FALSE)=K$23,Itinerario!W163," ")," ")</f>
        <v xml:space="preserve"> </v>
      </c>
      <c r="L163" s="52" t="str">
        <f>_xlfn.IFNA(IF(VLOOKUP($D163,Organización_Modular!$F$10:$G$195,2,FALSE)=L$23,Itinerario!T163," ")," ")</f>
        <v xml:space="preserve"> </v>
      </c>
      <c r="M163" s="52" t="str">
        <f>_xlfn.IFNA(IF(VLOOKUP($D163,Organización_Modular!$F$10:$G$195,2,FALSE)=M$23,Itinerario!W163," ")," ")</f>
        <v xml:space="preserve"> </v>
      </c>
      <c r="N163" s="52" t="str">
        <f>_xlfn.IFNA(IF(VLOOKUP($D163,Organización_Modular!$F$10:$G$195,2,FALSE)=N$23,Itinerario!T163," ")," ")</f>
        <v xml:space="preserve"> </v>
      </c>
      <c r="O163" s="52" t="str">
        <f>_xlfn.IFNA(IF(VLOOKUP($D163,Organización_Modular!$F$10:$G$195,2,FALSE)=O$23,Itinerario!W163," ")," ")</f>
        <v xml:space="preserve"> </v>
      </c>
      <c r="P163" s="52" t="str">
        <f>_xlfn.IFNA(IF(VLOOKUP($D163,Organización_Modular!$F$10:$G$195,2,FALSE)=P$23,Itinerario!T163," ")," ")</f>
        <v xml:space="preserve"> </v>
      </c>
      <c r="Q163" s="52" t="str">
        <f>_xlfn.IFNA(IF(VLOOKUP($D163,Organización_Modular!$F$10:$G$195,2,FALSE)=Q$23,Itinerario!W163," ")," ")</f>
        <v xml:space="preserve"> </v>
      </c>
      <c r="R163" s="52">
        <f>Organización_Modular!H149</f>
        <v>0</v>
      </c>
      <c r="S163" s="52">
        <f>Organización_Modular!I149</f>
        <v>0</v>
      </c>
      <c r="T163" s="110">
        <f t="shared" si="14"/>
        <v>0</v>
      </c>
      <c r="U163" s="52">
        <f t="shared" si="15"/>
        <v>0</v>
      </c>
      <c r="V163" s="52">
        <f t="shared" si="16"/>
        <v>0</v>
      </c>
      <c r="W163" s="110">
        <f t="shared" si="17"/>
        <v>0</v>
      </c>
      <c r="X163" s="115">
        <f t="shared" si="18"/>
        <v>0</v>
      </c>
    </row>
    <row r="164" spans="1:24" ht="18" hidden="1" customHeight="1" x14ac:dyDescent="0.2">
      <c r="A164" s="478"/>
      <c r="B164" s="385"/>
      <c r="C164" s="481"/>
      <c r="D164" s="480">
        <f>Organización_Modular!F150</f>
        <v>0</v>
      </c>
      <c r="E164" s="480"/>
      <c r="F164" s="52" t="str">
        <f>_xlfn.IFNA(IF(VLOOKUP($D164,Organización_Modular!$F$10:$G$195,2,FALSE)=F$23,Itinerario!T164," ")," ")</f>
        <v xml:space="preserve"> </v>
      </c>
      <c r="G164" s="52" t="str">
        <f>_xlfn.IFNA(IF(VLOOKUP($D164,Organización_Modular!$F$10:$G$195,2,FALSE)=G$23,Itinerario!W164," ")," ")</f>
        <v xml:space="preserve"> </v>
      </c>
      <c r="H164" s="52" t="str">
        <f>_xlfn.IFNA(IF(VLOOKUP($D164,Organización_Modular!$F$10:$G$195,2,FALSE)=H$23,Itinerario!T164," ")," ")</f>
        <v xml:space="preserve"> </v>
      </c>
      <c r="I164" s="52" t="str">
        <f>_xlfn.IFNA(IF(VLOOKUP($D164,Organización_Modular!$F$10:$G$195,2,FALSE)=I$23,Itinerario!W164," ")," ")</f>
        <v xml:space="preserve"> </v>
      </c>
      <c r="J164" s="52" t="str">
        <f>_xlfn.IFNA(IF(VLOOKUP($D164,Organización_Modular!$F$10:$G$195,2,FALSE)=J$23,Itinerario!T164," ")," ")</f>
        <v xml:space="preserve"> </v>
      </c>
      <c r="K164" s="52" t="str">
        <f>_xlfn.IFNA(IF(VLOOKUP($D164,Organización_Modular!$F$10:$G$195,2,FALSE)=K$23,Itinerario!W164," ")," ")</f>
        <v xml:space="preserve"> </v>
      </c>
      <c r="L164" s="52" t="str">
        <f>_xlfn.IFNA(IF(VLOOKUP($D164,Organización_Modular!$F$10:$G$195,2,FALSE)=L$23,Itinerario!T164," ")," ")</f>
        <v xml:space="preserve"> </v>
      </c>
      <c r="M164" s="52" t="str">
        <f>_xlfn.IFNA(IF(VLOOKUP($D164,Organización_Modular!$F$10:$G$195,2,FALSE)=M$23,Itinerario!W164," ")," ")</f>
        <v xml:space="preserve"> </v>
      </c>
      <c r="N164" s="52" t="str">
        <f>_xlfn.IFNA(IF(VLOOKUP($D164,Organización_Modular!$F$10:$G$195,2,FALSE)=N$23,Itinerario!T164," ")," ")</f>
        <v xml:space="preserve"> </v>
      </c>
      <c r="O164" s="52" t="str">
        <f>_xlfn.IFNA(IF(VLOOKUP($D164,Organización_Modular!$F$10:$G$195,2,FALSE)=O$23,Itinerario!W164," ")," ")</f>
        <v xml:space="preserve"> </v>
      </c>
      <c r="P164" s="52" t="str">
        <f>_xlfn.IFNA(IF(VLOOKUP($D164,Organización_Modular!$F$10:$G$195,2,FALSE)=P$23,Itinerario!T164," ")," ")</f>
        <v xml:space="preserve"> </v>
      </c>
      <c r="Q164" s="52" t="str">
        <f>_xlfn.IFNA(IF(VLOOKUP($D164,Organización_Modular!$F$10:$G$195,2,FALSE)=Q$23,Itinerario!W164," ")," ")</f>
        <v xml:space="preserve"> </v>
      </c>
      <c r="R164" s="52">
        <f>Organización_Modular!H150</f>
        <v>0</v>
      </c>
      <c r="S164" s="52">
        <f>Organización_Modular!I150</f>
        <v>0</v>
      </c>
      <c r="T164" s="110">
        <f t="shared" si="14"/>
        <v>0</v>
      </c>
      <c r="U164" s="52">
        <f t="shared" si="15"/>
        <v>0</v>
      </c>
      <c r="V164" s="52">
        <f t="shared" si="16"/>
        <v>0</v>
      </c>
      <c r="W164" s="110">
        <f t="shared" si="17"/>
        <v>0</v>
      </c>
      <c r="X164" s="115">
        <f t="shared" si="18"/>
        <v>0</v>
      </c>
    </row>
    <row r="165" spans="1:24" ht="18" hidden="1" customHeight="1" x14ac:dyDescent="0.2">
      <c r="A165" s="478"/>
      <c r="B165" s="385"/>
      <c r="C165" s="481"/>
      <c r="D165" s="480">
        <f>Organización_Modular!F151</f>
        <v>0</v>
      </c>
      <c r="E165" s="480"/>
      <c r="F165" s="52" t="str">
        <f>_xlfn.IFNA(IF(VLOOKUP($D165,Organización_Modular!$F$10:$G$195,2,FALSE)=F$23,Itinerario!T165," ")," ")</f>
        <v xml:space="preserve"> </v>
      </c>
      <c r="G165" s="52" t="str">
        <f>_xlfn.IFNA(IF(VLOOKUP($D165,Organización_Modular!$F$10:$G$195,2,FALSE)=G$23,Itinerario!W165," ")," ")</f>
        <v xml:space="preserve"> </v>
      </c>
      <c r="H165" s="52" t="str">
        <f>_xlfn.IFNA(IF(VLOOKUP($D165,Organización_Modular!$F$10:$G$195,2,FALSE)=H$23,Itinerario!T165," ")," ")</f>
        <v xml:space="preserve"> </v>
      </c>
      <c r="I165" s="52" t="str">
        <f>_xlfn.IFNA(IF(VLOOKUP($D165,Organización_Modular!$F$10:$G$195,2,FALSE)=I$23,Itinerario!W165," ")," ")</f>
        <v xml:space="preserve"> </v>
      </c>
      <c r="J165" s="52" t="str">
        <f>_xlfn.IFNA(IF(VLOOKUP($D165,Organización_Modular!$F$10:$G$195,2,FALSE)=J$23,Itinerario!T165," ")," ")</f>
        <v xml:space="preserve"> </v>
      </c>
      <c r="K165" s="52" t="str">
        <f>_xlfn.IFNA(IF(VLOOKUP($D165,Organización_Modular!$F$10:$G$195,2,FALSE)=K$23,Itinerario!W165," ")," ")</f>
        <v xml:space="preserve"> </v>
      </c>
      <c r="L165" s="52" t="str">
        <f>_xlfn.IFNA(IF(VLOOKUP($D165,Organización_Modular!$F$10:$G$195,2,FALSE)=L$23,Itinerario!T165," ")," ")</f>
        <v xml:space="preserve"> </v>
      </c>
      <c r="M165" s="52" t="str">
        <f>_xlfn.IFNA(IF(VLOOKUP($D165,Organización_Modular!$F$10:$G$195,2,FALSE)=M$23,Itinerario!W165," ")," ")</f>
        <v xml:space="preserve"> </v>
      </c>
      <c r="N165" s="52" t="str">
        <f>_xlfn.IFNA(IF(VLOOKUP($D165,Organización_Modular!$F$10:$G$195,2,FALSE)=N$23,Itinerario!T165," ")," ")</f>
        <v xml:space="preserve"> </v>
      </c>
      <c r="O165" s="52" t="str">
        <f>_xlfn.IFNA(IF(VLOOKUP($D165,Organización_Modular!$F$10:$G$195,2,FALSE)=O$23,Itinerario!W165," ")," ")</f>
        <v xml:space="preserve"> </v>
      </c>
      <c r="P165" s="52" t="str">
        <f>_xlfn.IFNA(IF(VLOOKUP($D165,Organización_Modular!$F$10:$G$195,2,FALSE)=P$23,Itinerario!T165," ")," ")</f>
        <v xml:space="preserve"> </v>
      </c>
      <c r="Q165" s="52" t="str">
        <f>_xlfn.IFNA(IF(VLOOKUP($D165,Organización_Modular!$F$10:$G$195,2,FALSE)=Q$23,Itinerario!W165," ")," ")</f>
        <v xml:space="preserve"> </v>
      </c>
      <c r="R165" s="52">
        <f>Organización_Modular!H151</f>
        <v>0</v>
      </c>
      <c r="S165" s="52">
        <f>Organización_Modular!I151</f>
        <v>0</v>
      </c>
      <c r="T165" s="110">
        <f t="shared" si="14"/>
        <v>0</v>
      </c>
      <c r="U165" s="52">
        <f t="shared" si="15"/>
        <v>0</v>
      </c>
      <c r="V165" s="52">
        <f t="shared" si="16"/>
        <v>0</v>
      </c>
      <c r="W165" s="110">
        <f t="shared" si="17"/>
        <v>0</v>
      </c>
      <c r="X165" s="115">
        <f t="shared" si="18"/>
        <v>0</v>
      </c>
    </row>
    <row r="166" spans="1:24" ht="18" hidden="1" customHeight="1" x14ac:dyDescent="0.2">
      <c r="A166" s="478"/>
      <c r="B166" s="385"/>
      <c r="C166" s="481"/>
      <c r="D166" s="480">
        <f>Organización_Modular!F152</f>
        <v>0</v>
      </c>
      <c r="E166" s="480"/>
      <c r="F166" s="52" t="str">
        <f>_xlfn.IFNA(IF(VLOOKUP($D166,Organización_Modular!$F$10:$G$195,2,FALSE)=F$23,Itinerario!T166," ")," ")</f>
        <v xml:space="preserve"> </v>
      </c>
      <c r="G166" s="52" t="str">
        <f>_xlfn.IFNA(IF(VLOOKUP($D166,Organización_Modular!$F$10:$G$195,2,FALSE)=G$23,Itinerario!W166," ")," ")</f>
        <v xml:space="preserve"> </v>
      </c>
      <c r="H166" s="52" t="str">
        <f>_xlfn.IFNA(IF(VLOOKUP($D166,Organización_Modular!$F$10:$G$195,2,FALSE)=H$23,Itinerario!T166," ")," ")</f>
        <v xml:space="preserve"> </v>
      </c>
      <c r="I166" s="52" t="str">
        <f>_xlfn.IFNA(IF(VLOOKUP($D166,Organización_Modular!$F$10:$G$195,2,FALSE)=I$23,Itinerario!W166," ")," ")</f>
        <v xml:space="preserve"> </v>
      </c>
      <c r="J166" s="52" t="str">
        <f>_xlfn.IFNA(IF(VLOOKUP($D166,Organización_Modular!$F$10:$G$195,2,FALSE)=J$23,Itinerario!T166," ")," ")</f>
        <v xml:space="preserve"> </v>
      </c>
      <c r="K166" s="52" t="str">
        <f>_xlfn.IFNA(IF(VLOOKUP($D166,Organización_Modular!$F$10:$G$195,2,FALSE)=K$23,Itinerario!W166," ")," ")</f>
        <v xml:space="preserve"> </v>
      </c>
      <c r="L166" s="52" t="str">
        <f>_xlfn.IFNA(IF(VLOOKUP($D166,Organización_Modular!$F$10:$G$195,2,FALSE)=L$23,Itinerario!T166," ")," ")</f>
        <v xml:space="preserve"> </v>
      </c>
      <c r="M166" s="52" t="str">
        <f>_xlfn.IFNA(IF(VLOOKUP($D166,Organización_Modular!$F$10:$G$195,2,FALSE)=M$23,Itinerario!W166," ")," ")</f>
        <v xml:space="preserve"> </v>
      </c>
      <c r="N166" s="52" t="str">
        <f>_xlfn.IFNA(IF(VLOOKUP($D166,Organización_Modular!$F$10:$G$195,2,FALSE)=N$23,Itinerario!T166," ")," ")</f>
        <v xml:space="preserve"> </v>
      </c>
      <c r="O166" s="52" t="str">
        <f>_xlfn.IFNA(IF(VLOOKUP($D166,Organización_Modular!$F$10:$G$195,2,FALSE)=O$23,Itinerario!W166," ")," ")</f>
        <v xml:space="preserve"> </v>
      </c>
      <c r="P166" s="52" t="str">
        <f>_xlfn.IFNA(IF(VLOOKUP($D166,Organización_Modular!$F$10:$G$195,2,FALSE)=P$23,Itinerario!T166," ")," ")</f>
        <v xml:space="preserve"> </v>
      </c>
      <c r="Q166" s="52" t="str">
        <f>_xlfn.IFNA(IF(VLOOKUP($D166,Organización_Modular!$F$10:$G$195,2,FALSE)=Q$23,Itinerario!W166," ")," ")</f>
        <v xml:space="preserve"> </v>
      </c>
      <c r="R166" s="52">
        <f>Organización_Modular!H152</f>
        <v>0</v>
      </c>
      <c r="S166" s="52">
        <f>Organización_Modular!I152</f>
        <v>0</v>
      </c>
      <c r="T166" s="110">
        <f t="shared" si="14"/>
        <v>0</v>
      </c>
      <c r="U166" s="52">
        <f t="shared" si="15"/>
        <v>0</v>
      </c>
      <c r="V166" s="52">
        <f t="shared" si="16"/>
        <v>0</v>
      </c>
      <c r="W166" s="110">
        <f t="shared" si="17"/>
        <v>0</v>
      </c>
      <c r="X166" s="115">
        <f t="shared" si="18"/>
        <v>0</v>
      </c>
    </row>
    <row r="167" spans="1:24" ht="18" hidden="1" customHeight="1" x14ac:dyDescent="0.2">
      <c r="A167" s="478"/>
      <c r="B167" s="385"/>
      <c r="C167" s="481"/>
      <c r="D167" s="480">
        <f>Organización_Modular!F153</f>
        <v>0</v>
      </c>
      <c r="E167" s="480"/>
      <c r="F167" s="52" t="str">
        <f>_xlfn.IFNA(IF(VLOOKUP($D167,Organización_Modular!$F$10:$G$195,2,FALSE)=F$23,Itinerario!T167," ")," ")</f>
        <v xml:space="preserve"> </v>
      </c>
      <c r="G167" s="52" t="str">
        <f>_xlfn.IFNA(IF(VLOOKUP($D167,Organización_Modular!$F$10:$G$195,2,FALSE)=G$23,Itinerario!W167," ")," ")</f>
        <v xml:space="preserve"> </v>
      </c>
      <c r="H167" s="52" t="str">
        <f>_xlfn.IFNA(IF(VLOOKUP($D167,Organización_Modular!$F$10:$G$195,2,FALSE)=H$23,Itinerario!T167," ")," ")</f>
        <v xml:space="preserve"> </v>
      </c>
      <c r="I167" s="52" t="str">
        <f>_xlfn.IFNA(IF(VLOOKUP($D167,Organización_Modular!$F$10:$G$195,2,FALSE)=I$23,Itinerario!W167," ")," ")</f>
        <v xml:space="preserve"> </v>
      </c>
      <c r="J167" s="52" t="str">
        <f>_xlfn.IFNA(IF(VLOOKUP($D167,Organización_Modular!$F$10:$G$195,2,FALSE)=J$23,Itinerario!T167," ")," ")</f>
        <v xml:space="preserve"> </v>
      </c>
      <c r="K167" s="52" t="str">
        <f>_xlfn.IFNA(IF(VLOOKUP($D167,Organización_Modular!$F$10:$G$195,2,FALSE)=K$23,Itinerario!W167," ")," ")</f>
        <v xml:space="preserve"> </v>
      </c>
      <c r="L167" s="52" t="str">
        <f>_xlfn.IFNA(IF(VLOOKUP($D167,Organización_Modular!$F$10:$G$195,2,FALSE)=L$23,Itinerario!T167," ")," ")</f>
        <v xml:space="preserve"> </v>
      </c>
      <c r="M167" s="52" t="str">
        <f>_xlfn.IFNA(IF(VLOOKUP($D167,Organización_Modular!$F$10:$G$195,2,FALSE)=M$23,Itinerario!W167," ")," ")</f>
        <v xml:space="preserve"> </v>
      </c>
      <c r="N167" s="52" t="str">
        <f>_xlfn.IFNA(IF(VLOOKUP($D167,Organización_Modular!$F$10:$G$195,2,FALSE)=N$23,Itinerario!T167," ")," ")</f>
        <v xml:space="preserve"> </v>
      </c>
      <c r="O167" s="52" t="str">
        <f>_xlfn.IFNA(IF(VLOOKUP($D167,Organización_Modular!$F$10:$G$195,2,FALSE)=O$23,Itinerario!W167," ")," ")</f>
        <v xml:space="preserve"> </v>
      </c>
      <c r="P167" s="52" t="str">
        <f>_xlfn.IFNA(IF(VLOOKUP($D167,Organización_Modular!$F$10:$G$195,2,FALSE)=P$23,Itinerario!T167," ")," ")</f>
        <v xml:space="preserve"> </v>
      </c>
      <c r="Q167" s="52" t="str">
        <f>_xlfn.IFNA(IF(VLOOKUP($D167,Organización_Modular!$F$10:$G$195,2,FALSE)=Q$23,Itinerario!W167," ")," ")</f>
        <v xml:space="preserve"> </v>
      </c>
      <c r="R167" s="52">
        <f>Organización_Modular!H153</f>
        <v>0</v>
      </c>
      <c r="S167" s="52">
        <f>Organización_Modular!I153</f>
        <v>0</v>
      </c>
      <c r="T167" s="110">
        <f t="shared" si="14"/>
        <v>0</v>
      </c>
      <c r="U167" s="52">
        <f t="shared" si="15"/>
        <v>0</v>
      </c>
      <c r="V167" s="52">
        <f t="shared" si="16"/>
        <v>0</v>
      </c>
      <c r="W167" s="110">
        <f t="shared" si="17"/>
        <v>0</v>
      </c>
      <c r="X167" s="115">
        <f t="shared" si="18"/>
        <v>0</v>
      </c>
    </row>
    <row r="168" spans="1:24" ht="18" hidden="1" customHeight="1" x14ac:dyDescent="0.2">
      <c r="A168" s="478"/>
      <c r="B168" s="386" t="str">
        <f>B44</f>
        <v>Competencias para la empleabilidad</v>
      </c>
      <c r="C168" s="481">
        <f>Organización_Modular!C154</f>
        <v>0</v>
      </c>
      <c r="D168" s="480">
        <f>Organización_Modular!F154</f>
        <v>0</v>
      </c>
      <c r="E168" s="480"/>
      <c r="F168" s="52" t="str">
        <f>_xlfn.IFNA(IF(VLOOKUP($D168,Organización_Modular!$F$10:$G$195,2,FALSE)=F$23,Itinerario!T168," ")," ")</f>
        <v xml:space="preserve"> </v>
      </c>
      <c r="G168" s="52" t="str">
        <f>_xlfn.IFNA(IF(VLOOKUP($D168,Organización_Modular!$F$10:$G$195,2,FALSE)=G$23,Itinerario!W168," ")," ")</f>
        <v xml:space="preserve"> </v>
      </c>
      <c r="H168" s="52" t="str">
        <f>_xlfn.IFNA(IF(VLOOKUP($D168,Organización_Modular!$F$10:$G$195,2,FALSE)=H$23,Itinerario!T168," ")," ")</f>
        <v xml:space="preserve"> </v>
      </c>
      <c r="I168" s="52" t="str">
        <f>_xlfn.IFNA(IF(VLOOKUP($D168,Organización_Modular!$F$10:$G$195,2,FALSE)=I$23,Itinerario!W168," ")," ")</f>
        <v xml:space="preserve"> </v>
      </c>
      <c r="J168" s="52" t="str">
        <f>_xlfn.IFNA(IF(VLOOKUP($D168,Organización_Modular!$F$10:$G$195,2,FALSE)=J$23,Itinerario!T168," ")," ")</f>
        <v xml:space="preserve"> </v>
      </c>
      <c r="K168" s="52" t="str">
        <f>_xlfn.IFNA(IF(VLOOKUP($D168,Organización_Modular!$F$10:$G$195,2,FALSE)=K$23,Itinerario!W168," ")," ")</f>
        <v xml:space="preserve"> </v>
      </c>
      <c r="L168" s="52" t="str">
        <f>_xlfn.IFNA(IF(VLOOKUP($D168,Organización_Modular!$F$10:$G$195,2,FALSE)=L$23,Itinerario!T168," ")," ")</f>
        <v xml:space="preserve"> </v>
      </c>
      <c r="M168" s="52" t="str">
        <f>_xlfn.IFNA(IF(VLOOKUP($D168,Organización_Modular!$F$10:$G$195,2,FALSE)=M$23,Itinerario!W168," ")," ")</f>
        <v xml:space="preserve"> </v>
      </c>
      <c r="N168" s="52" t="str">
        <f>_xlfn.IFNA(IF(VLOOKUP($D168,Organización_Modular!$F$10:$G$195,2,FALSE)=N$23,Itinerario!T168," ")," ")</f>
        <v xml:space="preserve"> </v>
      </c>
      <c r="O168" s="52" t="str">
        <f>_xlfn.IFNA(IF(VLOOKUP($D168,Organización_Modular!$F$10:$G$195,2,FALSE)=O$23,Itinerario!W168," ")," ")</f>
        <v xml:space="preserve"> </v>
      </c>
      <c r="P168" s="52" t="str">
        <f>_xlfn.IFNA(IF(VLOOKUP($D168,Organización_Modular!$F$10:$G$195,2,FALSE)=P$23,Itinerario!T168," ")," ")</f>
        <v xml:space="preserve"> </v>
      </c>
      <c r="Q168" s="52" t="str">
        <f>_xlfn.IFNA(IF(VLOOKUP($D168,Organización_Modular!$F$10:$G$195,2,FALSE)=Q$23,Itinerario!W168," ")," ")</f>
        <v xml:space="preserve"> </v>
      </c>
      <c r="R168" s="52">
        <f>Organización_Modular!H154</f>
        <v>0</v>
      </c>
      <c r="S168" s="52">
        <f>Organización_Modular!I154</f>
        <v>0</v>
      </c>
      <c r="T168" s="110">
        <f t="shared" si="14"/>
        <v>0</v>
      </c>
      <c r="U168" s="52">
        <f t="shared" si="15"/>
        <v>0</v>
      </c>
      <c r="V168" s="52">
        <f t="shared" si="16"/>
        <v>0</v>
      </c>
      <c r="W168" s="110">
        <f t="shared" si="17"/>
        <v>0</v>
      </c>
      <c r="X168" s="115">
        <f t="shared" si="18"/>
        <v>0</v>
      </c>
    </row>
    <row r="169" spans="1:24" ht="18" hidden="1" customHeight="1" x14ac:dyDescent="0.2">
      <c r="A169" s="478"/>
      <c r="B169" s="386"/>
      <c r="C169" s="481"/>
      <c r="D169" s="480">
        <f>Organización_Modular!F155</f>
        <v>0</v>
      </c>
      <c r="E169" s="480"/>
      <c r="F169" s="52" t="str">
        <f>_xlfn.IFNA(IF(VLOOKUP($D169,Organización_Modular!$F$10:$G$195,2,FALSE)=F$23,Itinerario!T169," ")," ")</f>
        <v xml:space="preserve"> </v>
      </c>
      <c r="G169" s="52" t="str">
        <f>_xlfn.IFNA(IF(VLOOKUP($D169,Organización_Modular!$F$10:$G$195,2,FALSE)=G$23,Itinerario!W169," ")," ")</f>
        <v xml:space="preserve"> </v>
      </c>
      <c r="H169" s="52" t="str">
        <f>_xlfn.IFNA(IF(VLOOKUP($D169,Organización_Modular!$F$10:$G$195,2,FALSE)=H$23,Itinerario!T169," ")," ")</f>
        <v xml:space="preserve"> </v>
      </c>
      <c r="I169" s="52" t="str">
        <f>_xlfn.IFNA(IF(VLOOKUP($D169,Organización_Modular!$F$10:$G$195,2,FALSE)=I$23,Itinerario!W169," ")," ")</f>
        <v xml:space="preserve"> </v>
      </c>
      <c r="J169" s="52" t="str">
        <f>_xlfn.IFNA(IF(VLOOKUP($D169,Organización_Modular!$F$10:$G$195,2,FALSE)=J$23,Itinerario!T169," ")," ")</f>
        <v xml:space="preserve"> </v>
      </c>
      <c r="K169" s="52" t="str">
        <f>_xlfn.IFNA(IF(VLOOKUP($D169,Organización_Modular!$F$10:$G$195,2,FALSE)=K$23,Itinerario!W169," ")," ")</f>
        <v xml:space="preserve"> </v>
      </c>
      <c r="L169" s="52" t="str">
        <f>_xlfn.IFNA(IF(VLOOKUP($D169,Organización_Modular!$F$10:$G$195,2,FALSE)=L$23,Itinerario!T169," ")," ")</f>
        <v xml:space="preserve"> </v>
      </c>
      <c r="M169" s="52" t="str">
        <f>_xlfn.IFNA(IF(VLOOKUP($D169,Organización_Modular!$F$10:$G$195,2,FALSE)=M$23,Itinerario!W169," ")," ")</f>
        <v xml:space="preserve"> </v>
      </c>
      <c r="N169" s="52" t="str">
        <f>_xlfn.IFNA(IF(VLOOKUP($D169,Organización_Modular!$F$10:$G$195,2,FALSE)=N$23,Itinerario!T169," ")," ")</f>
        <v xml:space="preserve"> </v>
      </c>
      <c r="O169" s="52" t="str">
        <f>_xlfn.IFNA(IF(VLOOKUP($D169,Organización_Modular!$F$10:$G$195,2,FALSE)=O$23,Itinerario!W169," ")," ")</f>
        <v xml:space="preserve"> </v>
      </c>
      <c r="P169" s="52" t="str">
        <f>_xlfn.IFNA(IF(VLOOKUP($D169,Organización_Modular!$F$10:$G$195,2,FALSE)=P$23,Itinerario!T169," ")," ")</f>
        <v xml:space="preserve"> </v>
      </c>
      <c r="Q169" s="52" t="str">
        <f>_xlfn.IFNA(IF(VLOOKUP($D169,Organización_Modular!$F$10:$G$195,2,FALSE)=Q$23,Itinerario!W169," ")," ")</f>
        <v xml:space="preserve"> </v>
      </c>
      <c r="R169" s="52">
        <f>Organización_Modular!H155</f>
        <v>0</v>
      </c>
      <c r="S169" s="52">
        <f>Organización_Modular!I155</f>
        <v>0</v>
      </c>
      <c r="T169" s="110">
        <f t="shared" si="14"/>
        <v>0</v>
      </c>
      <c r="U169" s="52">
        <f t="shared" si="15"/>
        <v>0</v>
      </c>
      <c r="V169" s="52">
        <f t="shared" si="16"/>
        <v>0</v>
      </c>
      <c r="W169" s="110">
        <f t="shared" si="17"/>
        <v>0</v>
      </c>
      <c r="X169" s="115">
        <f t="shared" si="18"/>
        <v>0</v>
      </c>
    </row>
    <row r="170" spans="1:24" ht="18" hidden="1" customHeight="1" x14ac:dyDescent="0.2">
      <c r="A170" s="478"/>
      <c r="B170" s="386"/>
      <c r="C170" s="481"/>
      <c r="D170" s="480">
        <f>Organización_Modular!F156</f>
        <v>0</v>
      </c>
      <c r="E170" s="480"/>
      <c r="F170" s="52" t="str">
        <f>_xlfn.IFNA(IF(VLOOKUP($D170,Organización_Modular!$F$10:$G$195,2,FALSE)=F$23,Itinerario!T170," ")," ")</f>
        <v xml:space="preserve"> </v>
      </c>
      <c r="G170" s="52" t="str">
        <f>_xlfn.IFNA(IF(VLOOKUP($D170,Organización_Modular!$F$10:$G$195,2,FALSE)=G$23,Itinerario!W170," ")," ")</f>
        <v xml:space="preserve"> </v>
      </c>
      <c r="H170" s="52" t="str">
        <f>_xlfn.IFNA(IF(VLOOKUP($D170,Organización_Modular!$F$10:$G$195,2,FALSE)=H$23,Itinerario!T170," ")," ")</f>
        <v xml:space="preserve"> </v>
      </c>
      <c r="I170" s="52" t="str">
        <f>_xlfn.IFNA(IF(VLOOKUP($D170,Organización_Modular!$F$10:$G$195,2,FALSE)=I$23,Itinerario!W170," ")," ")</f>
        <v xml:space="preserve"> </v>
      </c>
      <c r="J170" s="52" t="str">
        <f>_xlfn.IFNA(IF(VLOOKUP($D170,Organización_Modular!$F$10:$G$195,2,FALSE)=J$23,Itinerario!T170," ")," ")</f>
        <v xml:space="preserve"> </v>
      </c>
      <c r="K170" s="52" t="str">
        <f>_xlfn.IFNA(IF(VLOOKUP($D170,Organización_Modular!$F$10:$G$195,2,FALSE)=K$23,Itinerario!W170," ")," ")</f>
        <v xml:space="preserve"> </v>
      </c>
      <c r="L170" s="52" t="str">
        <f>_xlfn.IFNA(IF(VLOOKUP($D170,Organización_Modular!$F$10:$G$195,2,FALSE)=L$23,Itinerario!T170," ")," ")</f>
        <v xml:space="preserve"> </v>
      </c>
      <c r="M170" s="52" t="str">
        <f>_xlfn.IFNA(IF(VLOOKUP($D170,Organización_Modular!$F$10:$G$195,2,FALSE)=M$23,Itinerario!W170," ")," ")</f>
        <v xml:space="preserve"> </v>
      </c>
      <c r="N170" s="52" t="str">
        <f>_xlfn.IFNA(IF(VLOOKUP($D170,Organización_Modular!$F$10:$G$195,2,FALSE)=N$23,Itinerario!T170," ")," ")</f>
        <v xml:space="preserve"> </v>
      </c>
      <c r="O170" s="52" t="str">
        <f>_xlfn.IFNA(IF(VLOOKUP($D170,Organización_Modular!$F$10:$G$195,2,FALSE)=O$23,Itinerario!W170," ")," ")</f>
        <v xml:space="preserve"> </v>
      </c>
      <c r="P170" s="52" t="str">
        <f>_xlfn.IFNA(IF(VLOOKUP($D170,Organización_Modular!$F$10:$G$195,2,FALSE)=P$23,Itinerario!T170," ")," ")</f>
        <v xml:space="preserve"> </v>
      </c>
      <c r="Q170" s="52" t="str">
        <f>_xlfn.IFNA(IF(VLOOKUP($D170,Organización_Modular!$F$10:$G$195,2,FALSE)=Q$23,Itinerario!W170," ")," ")</f>
        <v xml:space="preserve"> </v>
      </c>
      <c r="R170" s="52">
        <f>Organización_Modular!H156</f>
        <v>0</v>
      </c>
      <c r="S170" s="52">
        <f>Organización_Modular!I156</f>
        <v>0</v>
      </c>
      <c r="T170" s="110">
        <f t="shared" si="14"/>
        <v>0</v>
      </c>
      <c r="U170" s="52">
        <f t="shared" si="15"/>
        <v>0</v>
      </c>
      <c r="V170" s="52">
        <f t="shared" si="16"/>
        <v>0</v>
      </c>
      <c r="W170" s="110">
        <f t="shared" si="17"/>
        <v>0</v>
      </c>
      <c r="X170" s="115">
        <f t="shared" si="18"/>
        <v>0</v>
      </c>
    </row>
    <row r="171" spans="1:24" ht="18" hidden="1" customHeight="1" x14ac:dyDescent="0.2">
      <c r="A171" s="478"/>
      <c r="B171" s="386"/>
      <c r="C171" s="481"/>
      <c r="D171" s="480">
        <f>Organización_Modular!F157</f>
        <v>0</v>
      </c>
      <c r="E171" s="480"/>
      <c r="F171" s="52" t="str">
        <f>_xlfn.IFNA(IF(VLOOKUP($D171,Organización_Modular!$F$10:$G$195,2,FALSE)=F$23,Itinerario!T171," ")," ")</f>
        <v xml:space="preserve"> </v>
      </c>
      <c r="G171" s="52" t="str">
        <f>_xlfn.IFNA(IF(VLOOKUP($D171,Organización_Modular!$F$10:$G$195,2,FALSE)=G$23,Itinerario!W171," ")," ")</f>
        <v xml:space="preserve"> </v>
      </c>
      <c r="H171" s="52" t="str">
        <f>_xlfn.IFNA(IF(VLOOKUP($D171,Organización_Modular!$F$10:$G$195,2,FALSE)=H$23,Itinerario!T171," ")," ")</f>
        <v xml:space="preserve"> </v>
      </c>
      <c r="I171" s="52" t="str">
        <f>_xlfn.IFNA(IF(VLOOKUP($D171,Organización_Modular!$F$10:$G$195,2,FALSE)=I$23,Itinerario!W171," ")," ")</f>
        <v xml:space="preserve"> </v>
      </c>
      <c r="J171" s="52" t="str">
        <f>_xlfn.IFNA(IF(VLOOKUP($D171,Organización_Modular!$F$10:$G$195,2,FALSE)=J$23,Itinerario!T171," ")," ")</f>
        <v xml:space="preserve"> </v>
      </c>
      <c r="K171" s="52" t="str">
        <f>_xlfn.IFNA(IF(VLOOKUP($D171,Organización_Modular!$F$10:$G$195,2,FALSE)=K$23,Itinerario!W171," ")," ")</f>
        <v xml:space="preserve"> </v>
      </c>
      <c r="L171" s="52" t="str">
        <f>_xlfn.IFNA(IF(VLOOKUP($D171,Organización_Modular!$F$10:$G$195,2,FALSE)=L$23,Itinerario!T171," ")," ")</f>
        <v xml:space="preserve"> </v>
      </c>
      <c r="M171" s="52" t="str">
        <f>_xlfn.IFNA(IF(VLOOKUP($D171,Organización_Modular!$F$10:$G$195,2,FALSE)=M$23,Itinerario!W171," ")," ")</f>
        <v xml:space="preserve"> </v>
      </c>
      <c r="N171" s="52" t="str">
        <f>_xlfn.IFNA(IF(VLOOKUP($D171,Organización_Modular!$F$10:$G$195,2,FALSE)=N$23,Itinerario!T171," ")," ")</f>
        <v xml:space="preserve"> </v>
      </c>
      <c r="O171" s="52" t="str">
        <f>_xlfn.IFNA(IF(VLOOKUP($D171,Organización_Modular!$F$10:$G$195,2,FALSE)=O$23,Itinerario!W171," ")," ")</f>
        <v xml:space="preserve"> </v>
      </c>
      <c r="P171" s="52" t="str">
        <f>_xlfn.IFNA(IF(VLOOKUP($D171,Organización_Modular!$F$10:$G$195,2,FALSE)=P$23,Itinerario!T171," ")," ")</f>
        <v xml:space="preserve"> </v>
      </c>
      <c r="Q171" s="52" t="str">
        <f>_xlfn.IFNA(IF(VLOOKUP($D171,Organización_Modular!$F$10:$G$195,2,FALSE)=Q$23,Itinerario!W171," ")," ")</f>
        <v xml:space="preserve"> </v>
      </c>
      <c r="R171" s="52">
        <f>Organización_Modular!H157</f>
        <v>0</v>
      </c>
      <c r="S171" s="52">
        <f>Organización_Modular!I157</f>
        <v>0</v>
      </c>
      <c r="T171" s="110">
        <f t="shared" si="14"/>
        <v>0</v>
      </c>
      <c r="U171" s="52">
        <f t="shared" si="15"/>
        <v>0</v>
      </c>
      <c r="V171" s="52">
        <f t="shared" si="16"/>
        <v>0</v>
      </c>
      <c r="W171" s="110">
        <f t="shared" si="17"/>
        <v>0</v>
      </c>
      <c r="X171" s="115">
        <f t="shared" si="18"/>
        <v>0</v>
      </c>
    </row>
    <row r="172" spans="1:24" ht="18" hidden="1" customHeight="1" x14ac:dyDescent="0.2">
      <c r="A172" s="478"/>
      <c r="B172" s="386"/>
      <c r="C172" s="481"/>
      <c r="D172" s="480">
        <f>Organización_Modular!F158</f>
        <v>0</v>
      </c>
      <c r="E172" s="480"/>
      <c r="F172" s="52" t="str">
        <f>_xlfn.IFNA(IF(VLOOKUP($D172,Organización_Modular!$F$10:$G$195,2,FALSE)=F$23,Itinerario!T172," ")," ")</f>
        <v xml:space="preserve"> </v>
      </c>
      <c r="G172" s="52" t="str">
        <f>_xlfn.IFNA(IF(VLOOKUP($D172,Organización_Modular!$F$10:$G$195,2,FALSE)=G$23,Itinerario!W172," ")," ")</f>
        <v xml:space="preserve"> </v>
      </c>
      <c r="H172" s="52" t="str">
        <f>_xlfn.IFNA(IF(VLOOKUP($D172,Organización_Modular!$F$10:$G$195,2,FALSE)=H$23,Itinerario!T172," ")," ")</f>
        <v xml:space="preserve"> </v>
      </c>
      <c r="I172" s="52" t="str">
        <f>_xlfn.IFNA(IF(VLOOKUP($D172,Organización_Modular!$F$10:$G$195,2,FALSE)=I$23,Itinerario!W172," ")," ")</f>
        <v xml:space="preserve"> </v>
      </c>
      <c r="J172" s="52" t="str">
        <f>_xlfn.IFNA(IF(VLOOKUP($D172,Organización_Modular!$F$10:$G$195,2,FALSE)=J$23,Itinerario!T172," ")," ")</f>
        <v xml:space="preserve"> </v>
      </c>
      <c r="K172" s="52" t="str">
        <f>_xlfn.IFNA(IF(VLOOKUP($D172,Organización_Modular!$F$10:$G$195,2,FALSE)=K$23,Itinerario!W172," ")," ")</f>
        <v xml:space="preserve"> </v>
      </c>
      <c r="L172" s="52" t="str">
        <f>_xlfn.IFNA(IF(VLOOKUP($D172,Organización_Modular!$F$10:$G$195,2,FALSE)=L$23,Itinerario!T172," ")," ")</f>
        <v xml:space="preserve"> </v>
      </c>
      <c r="M172" s="52" t="str">
        <f>_xlfn.IFNA(IF(VLOOKUP($D172,Organización_Modular!$F$10:$G$195,2,FALSE)=M$23,Itinerario!W172," ")," ")</f>
        <v xml:space="preserve"> </v>
      </c>
      <c r="N172" s="52" t="str">
        <f>_xlfn.IFNA(IF(VLOOKUP($D172,Organización_Modular!$F$10:$G$195,2,FALSE)=N$23,Itinerario!T172," ")," ")</f>
        <v xml:space="preserve"> </v>
      </c>
      <c r="O172" s="52" t="str">
        <f>_xlfn.IFNA(IF(VLOOKUP($D172,Organización_Modular!$F$10:$G$195,2,FALSE)=O$23,Itinerario!W172," ")," ")</f>
        <v xml:space="preserve"> </v>
      </c>
      <c r="P172" s="52" t="str">
        <f>_xlfn.IFNA(IF(VLOOKUP($D172,Organización_Modular!$F$10:$G$195,2,FALSE)=P$23,Itinerario!T172," ")," ")</f>
        <v xml:space="preserve"> </v>
      </c>
      <c r="Q172" s="52" t="str">
        <f>_xlfn.IFNA(IF(VLOOKUP($D172,Organización_Modular!$F$10:$G$195,2,FALSE)=Q$23,Itinerario!W172," ")," ")</f>
        <v xml:space="preserve"> </v>
      </c>
      <c r="R172" s="52">
        <f>Organización_Modular!H158</f>
        <v>0</v>
      </c>
      <c r="S172" s="52">
        <f>Organización_Modular!I158</f>
        <v>0</v>
      </c>
      <c r="T172" s="110">
        <f t="shared" si="14"/>
        <v>0</v>
      </c>
      <c r="U172" s="52">
        <f t="shared" si="15"/>
        <v>0</v>
      </c>
      <c r="V172" s="52">
        <f t="shared" si="16"/>
        <v>0</v>
      </c>
      <c r="W172" s="110">
        <f t="shared" si="17"/>
        <v>0</v>
      </c>
      <c r="X172" s="115">
        <f t="shared" si="18"/>
        <v>0</v>
      </c>
    </row>
    <row r="173" spans="1:24" ht="18" hidden="1" customHeight="1" x14ac:dyDescent="0.2">
      <c r="A173" s="478"/>
      <c r="B173" s="386"/>
      <c r="C173" s="481"/>
      <c r="D173" s="480">
        <f>Organización_Modular!F159</f>
        <v>0</v>
      </c>
      <c r="E173" s="480"/>
      <c r="F173" s="52" t="str">
        <f>_xlfn.IFNA(IF(VLOOKUP($D173,Organización_Modular!$F$10:$G$195,2,FALSE)=F$23,Itinerario!T173," ")," ")</f>
        <v xml:space="preserve"> </v>
      </c>
      <c r="G173" s="52" t="str">
        <f>_xlfn.IFNA(IF(VLOOKUP($D173,Organización_Modular!$F$10:$G$195,2,FALSE)=G$23,Itinerario!W173," ")," ")</f>
        <v xml:space="preserve"> </v>
      </c>
      <c r="H173" s="52" t="str">
        <f>_xlfn.IFNA(IF(VLOOKUP($D173,Organización_Modular!$F$10:$G$195,2,FALSE)=H$23,Itinerario!T173," ")," ")</f>
        <v xml:space="preserve"> </v>
      </c>
      <c r="I173" s="52" t="str">
        <f>_xlfn.IFNA(IF(VLOOKUP($D173,Organización_Modular!$F$10:$G$195,2,FALSE)=I$23,Itinerario!W173," ")," ")</f>
        <v xml:space="preserve"> </v>
      </c>
      <c r="J173" s="52" t="str">
        <f>_xlfn.IFNA(IF(VLOOKUP($D173,Organización_Modular!$F$10:$G$195,2,FALSE)=J$23,Itinerario!T173," ")," ")</f>
        <v xml:space="preserve"> </v>
      </c>
      <c r="K173" s="52" t="str">
        <f>_xlfn.IFNA(IF(VLOOKUP($D173,Organización_Modular!$F$10:$G$195,2,FALSE)=K$23,Itinerario!W173," ")," ")</f>
        <v xml:space="preserve"> </v>
      </c>
      <c r="L173" s="52" t="str">
        <f>_xlfn.IFNA(IF(VLOOKUP($D173,Organización_Modular!$F$10:$G$195,2,FALSE)=L$23,Itinerario!T173," ")," ")</f>
        <v xml:space="preserve"> </v>
      </c>
      <c r="M173" s="52" t="str">
        <f>_xlfn.IFNA(IF(VLOOKUP($D173,Organización_Modular!$F$10:$G$195,2,FALSE)=M$23,Itinerario!W173," ")," ")</f>
        <v xml:space="preserve"> </v>
      </c>
      <c r="N173" s="52" t="str">
        <f>_xlfn.IFNA(IF(VLOOKUP($D173,Organización_Modular!$F$10:$G$195,2,FALSE)=N$23,Itinerario!T173," ")," ")</f>
        <v xml:space="preserve"> </v>
      </c>
      <c r="O173" s="52" t="str">
        <f>_xlfn.IFNA(IF(VLOOKUP($D173,Organización_Modular!$F$10:$G$195,2,FALSE)=O$23,Itinerario!W173," ")," ")</f>
        <v xml:space="preserve"> </v>
      </c>
      <c r="P173" s="52" t="str">
        <f>_xlfn.IFNA(IF(VLOOKUP($D173,Organización_Modular!$F$10:$G$195,2,FALSE)=P$23,Itinerario!T173," ")," ")</f>
        <v xml:space="preserve"> </v>
      </c>
      <c r="Q173" s="52" t="str">
        <f>_xlfn.IFNA(IF(VLOOKUP($D173,Organización_Modular!$F$10:$G$195,2,FALSE)=Q$23,Itinerario!W173," ")," ")</f>
        <v xml:space="preserve"> </v>
      </c>
      <c r="R173" s="52">
        <f>Organización_Modular!H159</f>
        <v>0</v>
      </c>
      <c r="S173" s="52">
        <f>Organización_Modular!I159</f>
        <v>0</v>
      </c>
      <c r="T173" s="110">
        <f t="shared" si="14"/>
        <v>0</v>
      </c>
      <c r="U173" s="52">
        <f t="shared" si="15"/>
        <v>0</v>
      </c>
      <c r="V173" s="52">
        <f t="shared" si="16"/>
        <v>0</v>
      </c>
      <c r="W173" s="110">
        <f t="shared" si="17"/>
        <v>0</v>
      </c>
      <c r="X173" s="115">
        <f t="shared" si="18"/>
        <v>0</v>
      </c>
    </row>
    <row r="174" spans="1:24" ht="18" hidden="1" customHeight="1" x14ac:dyDescent="0.2">
      <c r="A174" s="478"/>
      <c r="B174" s="386"/>
      <c r="C174" s="481"/>
      <c r="D174" s="480">
        <f>Organización_Modular!F160</f>
        <v>0</v>
      </c>
      <c r="E174" s="480"/>
      <c r="F174" s="52" t="str">
        <f>_xlfn.IFNA(IF(VLOOKUP($D174,Organización_Modular!$F$10:$G$195,2,FALSE)=F$23,Itinerario!T174," ")," ")</f>
        <v xml:space="preserve"> </v>
      </c>
      <c r="G174" s="52" t="str">
        <f>_xlfn.IFNA(IF(VLOOKUP($D174,Organización_Modular!$F$10:$G$195,2,FALSE)=G$23,Itinerario!W174," ")," ")</f>
        <v xml:space="preserve"> </v>
      </c>
      <c r="H174" s="52" t="str">
        <f>_xlfn.IFNA(IF(VLOOKUP($D174,Organización_Modular!$F$10:$G$195,2,FALSE)=H$23,Itinerario!T174," ")," ")</f>
        <v xml:space="preserve"> </v>
      </c>
      <c r="I174" s="52" t="str">
        <f>_xlfn.IFNA(IF(VLOOKUP($D174,Organización_Modular!$F$10:$G$195,2,FALSE)=I$23,Itinerario!W174," ")," ")</f>
        <v xml:space="preserve"> </v>
      </c>
      <c r="J174" s="52" t="str">
        <f>_xlfn.IFNA(IF(VLOOKUP($D174,Organización_Modular!$F$10:$G$195,2,FALSE)=J$23,Itinerario!T174," ")," ")</f>
        <v xml:space="preserve"> </v>
      </c>
      <c r="K174" s="52" t="str">
        <f>_xlfn.IFNA(IF(VLOOKUP($D174,Organización_Modular!$F$10:$G$195,2,FALSE)=K$23,Itinerario!W174," ")," ")</f>
        <v xml:space="preserve"> </v>
      </c>
      <c r="L174" s="52" t="str">
        <f>_xlfn.IFNA(IF(VLOOKUP($D174,Organización_Modular!$F$10:$G$195,2,FALSE)=L$23,Itinerario!T174," ")," ")</f>
        <v xml:space="preserve"> </v>
      </c>
      <c r="M174" s="52" t="str">
        <f>_xlfn.IFNA(IF(VLOOKUP($D174,Organización_Modular!$F$10:$G$195,2,FALSE)=M$23,Itinerario!W174," ")," ")</f>
        <v xml:space="preserve"> </v>
      </c>
      <c r="N174" s="52" t="str">
        <f>_xlfn.IFNA(IF(VLOOKUP($D174,Organización_Modular!$F$10:$G$195,2,FALSE)=N$23,Itinerario!T174," ")," ")</f>
        <v xml:space="preserve"> </v>
      </c>
      <c r="O174" s="52" t="str">
        <f>_xlfn.IFNA(IF(VLOOKUP($D174,Organización_Modular!$F$10:$G$195,2,FALSE)=O$23,Itinerario!W174," ")," ")</f>
        <v xml:space="preserve"> </v>
      </c>
      <c r="P174" s="52" t="str">
        <f>_xlfn.IFNA(IF(VLOOKUP($D174,Organización_Modular!$F$10:$G$195,2,FALSE)=P$23,Itinerario!T174," ")," ")</f>
        <v xml:space="preserve"> </v>
      </c>
      <c r="Q174" s="52" t="str">
        <f>_xlfn.IFNA(IF(VLOOKUP($D174,Organización_Modular!$F$10:$G$195,2,FALSE)=Q$23,Itinerario!W174," ")," ")</f>
        <v xml:space="preserve"> </v>
      </c>
      <c r="R174" s="52">
        <f>Organización_Modular!H160</f>
        <v>0</v>
      </c>
      <c r="S174" s="52">
        <f>Organización_Modular!I160</f>
        <v>0</v>
      </c>
      <c r="T174" s="110">
        <f t="shared" si="14"/>
        <v>0</v>
      </c>
      <c r="U174" s="52">
        <f t="shared" si="15"/>
        <v>0</v>
      </c>
      <c r="V174" s="52">
        <f t="shared" si="16"/>
        <v>0</v>
      </c>
      <c r="W174" s="110">
        <f t="shared" si="17"/>
        <v>0</v>
      </c>
      <c r="X174" s="115">
        <f t="shared" si="18"/>
        <v>0</v>
      </c>
    </row>
    <row r="175" spans="1:24" ht="18" hidden="1" customHeight="1" x14ac:dyDescent="0.2">
      <c r="A175" s="478"/>
      <c r="B175" s="386"/>
      <c r="C175" s="481"/>
      <c r="D175" s="480">
        <f>Organización_Modular!F161</f>
        <v>0</v>
      </c>
      <c r="E175" s="480"/>
      <c r="F175" s="52" t="str">
        <f>_xlfn.IFNA(IF(VLOOKUP($D175,Organización_Modular!$F$10:$G$195,2,FALSE)=F$23,Itinerario!T175," ")," ")</f>
        <v xml:space="preserve"> </v>
      </c>
      <c r="G175" s="52" t="str">
        <f>_xlfn.IFNA(IF(VLOOKUP($D175,Organización_Modular!$F$10:$G$195,2,FALSE)=G$23,Itinerario!W175," ")," ")</f>
        <v xml:space="preserve"> </v>
      </c>
      <c r="H175" s="52" t="str">
        <f>_xlfn.IFNA(IF(VLOOKUP($D175,Organización_Modular!$F$10:$G$195,2,FALSE)=H$23,Itinerario!T175," ")," ")</f>
        <v xml:space="preserve"> </v>
      </c>
      <c r="I175" s="52" t="str">
        <f>_xlfn.IFNA(IF(VLOOKUP($D175,Organización_Modular!$F$10:$G$195,2,FALSE)=I$23,Itinerario!W175," ")," ")</f>
        <v xml:space="preserve"> </v>
      </c>
      <c r="J175" s="52" t="str">
        <f>_xlfn.IFNA(IF(VLOOKUP($D175,Organización_Modular!$F$10:$G$195,2,FALSE)=J$23,Itinerario!T175," ")," ")</f>
        <v xml:space="preserve"> </v>
      </c>
      <c r="K175" s="52" t="str">
        <f>_xlfn.IFNA(IF(VLOOKUP($D175,Organización_Modular!$F$10:$G$195,2,FALSE)=K$23,Itinerario!W175," ")," ")</f>
        <v xml:space="preserve"> </v>
      </c>
      <c r="L175" s="52" t="str">
        <f>_xlfn.IFNA(IF(VLOOKUP($D175,Organización_Modular!$F$10:$G$195,2,FALSE)=L$23,Itinerario!T175," ")," ")</f>
        <v xml:space="preserve"> </v>
      </c>
      <c r="M175" s="52" t="str">
        <f>_xlfn.IFNA(IF(VLOOKUP($D175,Organización_Modular!$F$10:$G$195,2,FALSE)=M$23,Itinerario!W175," ")," ")</f>
        <v xml:space="preserve"> </v>
      </c>
      <c r="N175" s="52" t="str">
        <f>_xlfn.IFNA(IF(VLOOKUP($D175,Organización_Modular!$F$10:$G$195,2,FALSE)=N$23,Itinerario!T175," ")," ")</f>
        <v xml:space="preserve"> </v>
      </c>
      <c r="O175" s="52" t="str">
        <f>_xlfn.IFNA(IF(VLOOKUP($D175,Organización_Modular!$F$10:$G$195,2,FALSE)=O$23,Itinerario!W175," ")," ")</f>
        <v xml:space="preserve"> </v>
      </c>
      <c r="P175" s="52" t="str">
        <f>_xlfn.IFNA(IF(VLOOKUP($D175,Organización_Modular!$F$10:$G$195,2,FALSE)=P$23,Itinerario!T175," ")," ")</f>
        <v xml:space="preserve"> </v>
      </c>
      <c r="Q175" s="52" t="str">
        <f>_xlfn.IFNA(IF(VLOOKUP($D175,Organización_Modular!$F$10:$G$195,2,FALSE)=Q$23,Itinerario!W175," ")," ")</f>
        <v xml:space="preserve"> </v>
      </c>
      <c r="R175" s="52">
        <f>Organización_Modular!H161</f>
        <v>0</v>
      </c>
      <c r="S175" s="52">
        <f>Organización_Modular!I161</f>
        <v>0</v>
      </c>
      <c r="T175" s="110">
        <f t="shared" si="14"/>
        <v>0</v>
      </c>
      <c r="U175" s="52">
        <f t="shared" si="15"/>
        <v>0</v>
      </c>
      <c r="V175" s="52">
        <f t="shared" si="16"/>
        <v>0</v>
      </c>
      <c r="W175" s="110">
        <f t="shared" si="17"/>
        <v>0</v>
      </c>
      <c r="X175" s="115">
        <f t="shared" si="18"/>
        <v>0</v>
      </c>
    </row>
    <row r="176" spans="1:24" ht="18" hidden="1" customHeight="1" x14ac:dyDescent="0.2">
      <c r="A176" s="478"/>
      <c r="B176" s="386"/>
      <c r="C176" s="481"/>
      <c r="D176" s="480">
        <f>Organización_Modular!F162</f>
        <v>0</v>
      </c>
      <c r="E176" s="480"/>
      <c r="F176" s="52" t="str">
        <f>_xlfn.IFNA(IF(VLOOKUP($D176,Organización_Modular!$F$10:$G$195,2,FALSE)=F$23,Itinerario!T176," ")," ")</f>
        <v xml:space="preserve"> </v>
      </c>
      <c r="G176" s="52" t="str">
        <f>_xlfn.IFNA(IF(VLOOKUP($D176,Organización_Modular!$F$10:$G$195,2,FALSE)=G$23,Itinerario!W176," ")," ")</f>
        <v xml:space="preserve"> </v>
      </c>
      <c r="H176" s="52" t="str">
        <f>_xlfn.IFNA(IF(VLOOKUP($D176,Organización_Modular!$F$10:$G$195,2,FALSE)=H$23,Itinerario!T176," ")," ")</f>
        <v xml:space="preserve"> </v>
      </c>
      <c r="I176" s="52" t="str">
        <f>_xlfn.IFNA(IF(VLOOKUP($D176,Organización_Modular!$F$10:$G$195,2,FALSE)=I$23,Itinerario!W176," ")," ")</f>
        <v xml:space="preserve"> </v>
      </c>
      <c r="J176" s="52" t="str">
        <f>_xlfn.IFNA(IF(VLOOKUP($D176,Organización_Modular!$F$10:$G$195,2,FALSE)=J$23,Itinerario!T176," ")," ")</f>
        <v xml:space="preserve"> </v>
      </c>
      <c r="K176" s="52" t="str">
        <f>_xlfn.IFNA(IF(VLOOKUP($D176,Organización_Modular!$F$10:$G$195,2,FALSE)=K$23,Itinerario!W176," ")," ")</f>
        <v xml:space="preserve"> </v>
      </c>
      <c r="L176" s="52" t="str">
        <f>_xlfn.IFNA(IF(VLOOKUP($D176,Organización_Modular!$F$10:$G$195,2,FALSE)=L$23,Itinerario!T176," ")," ")</f>
        <v xml:space="preserve"> </v>
      </c>
      <c r="M176" s="52" t="str">
        <f>_xlfn.IFNA(IF(VLOOKUP($D176,Organización_Modular!$F$10:$G$195,2,FALSE)=M$23,Itinerario!W176," ")," ")</f>
        <v xml:space="preserve"> </v>
      </c>
      <c r="N176" s="52" t="str">
        <f>_xlfn.IFNA(IF(VLOOKUP($D176,Organización_Modular!$F$10:$G$195,2,FALSE)=N$23,Itinerario!T176," ")," ")</f>
        <v xml:space="preserve"> </v>
      </c>
      <c r="O176" s="52" t="str">
        <f>_xlfn.IFNA(IF(VLOOKUP($D176,Organización_Modular!$F$10:$G$195,2,FALSE)=O$23,Itinerario!W176," ")," ")</f>
        <v xml:space="preserve"> </v>
      </c>
      <c r="P176" s="52" t="str">
        <f>_xlfn.IFNA(IF(VLOOKUP($D176,Organización_Modular!$F$10:$G$195,2,FALSE)=P$23,Itinerario!T176," ")," ")</f>
        <v xml:space="preserve"> </v>
      </c>
      <c r="Q176" s="52" t="str">
        <f>_xlfn.IFNA(IF(VLOOKUP($D176,Organización_Modular!$F$10:$G$195,2,FALSE)=Q$23,Itinerario!W176," ")," ")</f>
        <v xml:space="preserve"> </v>
      </c>
      <c r="R176" s="52">
        <f>Organización_Modular!H162</f>
        <v>0</v>
      </c>
      <c r="S176" s="52">
        <f>Organización_Modular!I162</f>
        <v>0</v>
      </c>
      <c r="T176" s="110">
        <f t="shared" si="14"/>
        <v>0</v>
      </c>
      <c r="U176" s="52">
        <f t="shared" si="15"/>
        <v>0</v>
      </c>
      <c r="V176" s="52">
        <f t="shared" si="16"/>
        <v>0</v>
      </c>
      <c r="W176" s="110">
        <f t="shared" si="17"/>
        <v>0</v>
      </c>
      <c r="X176" s="115">
        <f t="shared" si="18"/>
        <v>0</v>
      </c>
    </row>
    <row r="177" spans="1:24" ht="18" hidden="1" customHeight="1" x14ac:dyDescent="0.2">
      <c r="A177" s="478"/>
      <c r="B177" s="386"/>
      <c r="C177" s="481"/>
      <c r="D177" s="480">
        <f>Organización_Modular!F163</f>
        <v>0</v>
      </c>
      <c r="E177" s="480"/>
      <c r="F177" s="52" t="str">
        <f>_xlfn.IFNA(IF(VLOOKUP($D177,Organización_Modular!$F$10:$G$195,2,FALSE)=F$23,Itinerario!T177," ")," ")</f>
        <v xml:space="preserve"> </v>
      </c>
      <c r="G177" s="52" t="str">
        <f>_xlfn.IFNA(IF(VLOOKUP($D177,Organización_Modular!$F$10:$G$195,2,FALSE)=G$23,Itinerario!W177," ")," ")</f>
        <v xml:space="preserve"> </v>
      </c>
      <c r="H177" s="52" t="str">
        <f>_xlfn.IFNA(IF(VLOOKUP($D177,Organización_Modular!$F$10:$G$195,2,FALSE)=H$23,Itinerario!T177," ")," ")</f>
        <v xml:space="preserve"> </v>
      </c>
      <c r="I177" s="52" t="str">
        <f>_xlfn.IFNA(IF(VLOOKUP($D177,Organización_Modular!$F$10:$G$195,2,FALSE)=I$23,Itinerario!W177," ")," ")</f>
        <v xml:space="preserve"> </v>
      </c>
      <c r="J177" s="52" t="str">
        <f>_xlfn.IFNA(IF(VLOOKUP($D177,Organización_Modular!$F$10:$G$195,2,FALSE)=J$23,Itinerario!T177," ")," ")</f>
        <v xml:space="preserve"> </v>
      </c>
      <c r="K177" s="52" t="str">
        <f>_xlfn.IFNA(IF(VLOOKUP($D177,Organización_Modular!$F$10:$G$195,2,FALSE)=K$23,Itinerario!W177," ")," ")</f>
        <v xml:space="preserve"> </v>
      </c>
      <c r="L177" s="52" t="str">
        <f>_xlfn.IFNA(IF(VLOOKUP($D177,Organización_Modular!$F$10:$G$195,2,FALSE)=L$23,Itinerario!T177," ")," ")</f>
        <v xml:space="preserve"> </v>
      </c>
      <c r="M177" s="52" t="str">
        <f>_xlfn.IFNA(IF(VLOOKUP($D177,Organización_Modular!$F$10:$G$195,2,FALSE)=M$23,Itinerario!W177," ")," ")</f>
        <v xml:space="preserve"> </v>
      </c>
      <c r="N177" s="52" t="str">
        <f>_xlfn.IFNA(IF(VLOOKUP($D177,Organización_Modular!$F$10:$G$195,2,FALSE)=N$23,Itinerario!T177," ")," ")</f>
        <v xml:space="preserve"> </v>
      </c>
      <c r="O177" s="52" t="str">
        <f>_xlfn.IFNA(IF(VLOOKUP($D177,Organización_Modular!$F$10:$G$195,2,FALSE)=O$23,Itinerario!W177," ")," ")</f>
        <v xml:space="preserve"> </v>
      </c>
      <c r="P177" s="52" t="str">
        <f>_xlfn.IFNA(IF(VLOOKUP($D177,Organización_Modular!$F$10:$G$195,2,FALSE)=P$23,Itinerario!T177," ")," ")</f>
        <v xml:space="preserve"> </v>
      </c>
      <c r="Q177" s="52" t="str">
        <f>_xlfn.IFNA(IF(VLOOKUP($D177,Organización_Modular!$F$10:$G$195,2,FALSE)=Q$23,Itinerario!W177," ")," ")</f>
        <v xml:space="preserve"> </v>
      </c>
      <c r="R177" s="52">
        <f>Organización_Modular!H163</f>
        <v>0</v>
      </c>
      <c r="S177" s="52">
        <f>Organización_Modular!I163</f>
        <v>0</v>
      </c>
      <c r="T177" s="110">
        <f t="shared" si="14"/>
        <v>0</v>
      </c>
      <c r="U177" s="52">
        <f t="shared" si="15"/>
        <v>0</v>
      </c>
      <c r="V177" s="52">
        <f t="shared" si="16"/>
        <v>0</v>
      </c>
      <c r="W177" s="110">
        <f t="shared" si="17"/>
        <v>0</v>
      </c>
      <c r="X177" s="115">
        <f t="shared" si="18"/>
        <v>0</v>
      </c>
    </row>
    <row r="178" spans="1:24" ht="28.5" hidden="1" customHeight="1" x14ac:dyDescent="0.2">
      <c r="A178" s="478"/>
      <c r="B178" s="499" t="str">
        <f>B54</f>
        <v>Experiencias formativas en situaciones reales de trabajo (ESRT)</v>
      </c>
      <c r="C178" s="500"/>
      <c r="D178" s="500"/>
      <c r="E178" s="500"/>
      <c r="F178" s="243"/>
      <c r="G178" s="243"/>
      <c r="H178" s="243"/>
      <c r="I178" s="243"/>
      <c r="J178" s="243"/>
      <c r="K178" s="243"/>
      <c r="L178" s="243"/>
      <c r="M178" s="243"/>
      <c r="N178" s="243"/>
      <c r="O178" s="243"/>
      <c r="P178" s="243"/>
      <c r="Q178" s="243"/>
      <c r="R178" s="246">
        <f>Organización_Modular!H164</f>
        <v>0</v>
      </c>
      <c r="S178" s="244">
        <f>Organización_Modular!I164</f>
        <v>0</v>
      </c>
      <c r="T178" s="245">
        <f t="shared" si="14"/>
        <v>0</v>
      </c>
      <c r="U178" s="244">
        <f t="shared" si="15"/>
        <v>0</v>
      </c>
      <c r="V178" s="244">
        <f t="shared" si="16"/>
        <v>0</v>
      </c>
      <c r="W178" s="245">
        <f t="shared" si="17"/>
        <v>0</v>
      </c>
      <c r="X178" s="115">
        <f t="shared" si="18"/>
        <v>0</v>
      </c>
    </row>
    <row r="179" spans="1:24" ht="18" hidden="1" customHeight="1" x14ac:dyDescent="0.2">
      <c r="A179" s="478">
        <f>Organización_Modular!A165</f>
        <v>0</v>
      </c>
      <c r="B179" s="385" t="str">
        <f>B24</f>
        <v>Competencias técnicas (Unidad de competencia)</v>
      </c>
      <c r="C179" s="481">
        <f>Organización_Modular!C165</f>
        <v>0</v>
      </c>
      <c r="D179" s="480">
        <f>Organización_Modular!F165</f>
        <v>0</v>
      </c>
      <c r="E179" s="480"/>
      <c r="F179" s="52" t="str">
        <f>_xlfn.IFNA(IF(VLOOKUP($D179,Organización_Modular!$F$10:$G$195,2,FALSE)=F$23,Itinerario!T179," ")," ")</f>
        <v xml:space="preserve"> </v>
      </c>
      <c r="G179" s="52" t="str">
        <f>_xlfn.IFNA(IF(VLOOKUP($D179,Organización_Modular!$F$10:$G$195,2,FALSE)=G$23,Itinerario!W179," ")," ")</f>
        <v xml:space="preserve"> </v>
      </c>
      <c r="H179" s="52" t="str">
        <f>_xlfn.IFNA(IF(VLOOKUP($D179,Organización_Modular!$F$10:$G$195,2,FALSE)=H$23,Itinerario!T179," ")," ")</f>
        <v xml:space="preserve"> </v>
      </c>
      <c r="I179" s="52" t="str">
        <f>_xlfn.IFNA(IF(VLOOKUP($D179,Organización_Modular!$F$10:$G$195,2,FALSE)=I$23,Itinerario!W179," ")," ")</f>
        <v xml:space="preserve"> </v>
      </c>
      <c r="J179" s="52" t="str">
        <f>_xlfn.IFNA(IF(VLOOKUP($D179,Organización_Modular!$F$10:$G$195,2,FALSE)=J$23,Itinerario!T179," ")," ")</f>
        <v xml:space="preserve"> </v>
      </c>
      <c r="K179" s="52" t="str">
        <f>_xlfn.IFNA(IF(VLOOKUP($D179,Organización_Modular!$F$10:$G$195,2,FALSE)=K$23,Itinerario!W179," ")," ")</f>
        <v xml:space="preserve"> </v>
      </c>
      <c r="L179" s="52" t="str">
        <f>_xlfn.IFNA(IF(VLOOKUP($D179,Organización_Modular!$F$10:$G$195,2,FALSE)=L$23,Itinerario!T179," ")," ")</f>
        <v xml:space="preserve"> </v>
      </c>
      <c r="M179" s="52" t="str">
        <f>_xlfn.IFNA(IF(VLOOKUP($D179,Organización_Modular!$F$10:$G$195,2,FALSE)=M$23,Itinerario!W179," ")," ")</f>
        <v xml:space="preserve"> </v>
      </c>
      <c r="N179" s="52" t="str">
        <f>_xlfn.IFNA(IF(VLOOKUP($D179,Organización_Modular!$F$10:$G$195,2,FALSE)=N$23,Itinerario!T179," ")," ")</f>
        <v xml:space="preserve"> </v>
      </c>
      <c r="O179" s="52" t="str">
        <f>_xlfn.IFNA(IF(VLOOKUP($D179,Organización_Modular!$F$10:$G$195,2,FALSE)=O$23,Itinerario!W179," ")," ")</f>
        <v xml:space="preserve"> </v>
      </c>
      <c r="P179" s="52" t="str">
        <f>_xlfn.IFNA(IF(VLOOKUP($D179,Organización_Modular!$F$10:$G$195,2,FALSE)=P$23,Itinerario!T179," ")," ")</f>
        <v xml:space="preserve"> </v>
      </c>
      <c r="Q179" s="52" t="str">
        <f>_xlfn.IFNA(IF(VLOOKUP($D179,Organización_Modular!$F$10:$G$195,2,FALSE)=Q$23,Itinerario!W179," ")," ")</f>
        <v xml:space="preserve"> </v>
      </c>
      <c r="R179" s="52">
        <f>Organización_Modular!H165</f>
        <v>0</v>
      </c>
      <c r="S179" s="52">
        <f>Organización_Modular!I165</f>
        <v>0</v>
      </c>
      <c r="T179" s="110">
        <f>SUM(R179:S179)</f>
        <v>0</v>
      </c>
      <c r="U179" s="52">
        <f t="shared" si="15"/>
        <v>0</v>
      </c>
      <c r="V179" s="52">
        <f t="shared" si="16"/>
        <v>0</v>
      </c>
      <c r="W179" s="110">
        <f t="shared" ref="W179:W183" si="19">SUM(U179:V179)</f>
        <v>0</v>
      </c>
      <c r="X179" s="115">
        <f t="shared" si="18"/>
        <v>0</v>
      </c>
    </row>
    <row r="180" spans="1:24" ht="18" hidden="1" customHeight="1" x14ac:dyDescent="0.2">
      <c r="A180" s="478"/>
      <c r="B180" s="385"/>
      <c r="C180" s="481"/>
      <c r="D180" s="480">
        <f>Organización_Modular!F166</f>
        <v>0</v>
      </c>
      <c r="E180" s="480"/>
      <c r="F180" s="52" t="str">
        <f>_xlfn.IFNA(IF(VLOOKUP($D180,Organización_Modular!$F$10:$G$195,2,FALSE)=F$23,Itinerario!T180," ")," ")</f>
        <v xml:space="preserve"> </v>
      </c>
      <c r="G180" s="52" t="str">
        <f>_xlfn.IFNA(IF(VLOOKUP($D180,Organización_Modular!$F$10:$G$195,2,FALSE)=G$23,Itinerario!W180," ")," ")</f>
        <v xml:space="preserve"> </v>
      </c>
      <c r="H180" s="52" t="str">
        <f>_xlfn.IFNA(IF(VLOOKUP($D180,Organización_Modular!$F$10:$G$195,2,FALSE)=H$23,Itinerario!T180," ")," ")</f>
        <v xml:space="preserve"> </v>
      </c>
      <c r="I180" s="52" t="str">
        <f>_xlfn.IFNA(IF(VLOOKUP($D180,Organización_Modular!$F$10:$G$195,2,FALSE)=I$23,Itinerario!W180," ")," ")</f>
        <v xml:space="preserve"> </v>
      </c>
      <c r="J180" s="52" t="str">
        <f>_xlfn.IFNA(IF(VLOOKUP($D180,Organización_Modular!$F$10:$G$195,2,FALSE)=J$23,Itinerario!T180," ")," ")</f>
        <v xml:space="preserve"> </v>
      </c>
      <c r="K180" s="52" t="str">
        <f>_xlfn.IFNA(IF(VLOOKUP($D180,Organización_Modular!$F$10:$G$195,2,FALSE)=K$23,Itinerario!W180," ")," ")</f>
        <v xml:space="preserve"> </v>
      </c>
      <c r="L180" s="52" t="str">
        <f>_xlfn.IFNA(IF(VLOOKUP($D180,Organización_Modular!$F$10:$G$195,2,FALSE)=L$23,Itinerario!T180," ")," ")</f>
        <v xml:space="preserve"> </v>
      </c>
      <c r="M180" s="52" t="str">
        <f>_xlfn.IFNA(IF(VLOOKUP($D180,Organización_Modular!$F$10:$G$195,2,FALSE)=M$23,Itinerario!W180," ")," ")</f>
        <v xml:space="preserve"> </v>
      </c>
      <c r="N180" s="52" t="str">
        <f>_xlfn.IFNA(IF(VLOOKUP($D180,Organización_Modular!$F$10:$G$195,2,FALSE)=N$23,Itinerario!T180," ")," ")</f>
        <v xml:space="preserve"> </v>
      </c>
      <c r="O180" s="52" t="str">
        <f>_xlfn.IFNA(IF(VLOOKUP($D180,Organización_Modular!$F$10:$G$195,2,FALSE)=O$23,Itinerario!W180," ")," ")</f>
        <v xml:space="preserve"> </v>
      </c>
      <c r="P180" s="52" t="str">
        <f>_xlfn.IFNA(IF(VLOOKUP($D180,Organización_Modular!$F$10:$G$195,2,FALSE)=P$23,Itinerario!T180," ")," ")</f>
        <v xml:space="preserve"> </v>
      </c>
      <c r="Q180" s="52" t="str">
        <f>_xlfn.IFNA(IF(VLOOKUP($D180,Organización_Modular!$F$10:$G$195,2,FALSE)=Q$23,Itinerario!W180," ")," ")</f>
        <v xml:space="preserve"> </v>
      </c>
      <c r="R180" s="52">
        <f>Organización_Modular!H166</f>
        <v>0</v>
      </c>
      <c r="S180" s="52">
        <f>Organización_Modular!I166</f>
        <v>0</v>
      </c>
      <c r="T180" s="110">
        <f t="shared" ref="T180:T209" si="20">SUM(R180:S180)</f>
        <v>0</v>
      </c>
      <c r="U180" s="52">
        <f t="shared" si="15"/>
        <v>0</v>
      </c>
      <c r="V180" s="52">
        <f t="shared" si="16"/>
        <v>0</v>
      </c>
      <c r="W180" s="110">
        <f t="shared" si="19"/>
        <v>0</v>
      </c>
      <c r="X180" s="115">
        <f t="shared" si="18"/>
        <v>0</v>
      </c>
    </row>
    <row r="181" spans="1:24" ht="18" hidden="1" customHeight="1" x14ac:dyDescent="0.2">
      <c r="A181" s="478"/>
      <c r="B181" s="385"/>
      <c r="C181" s="481"/>
      <c r="D181" s="480">
        <f>Organización_Modular!F167</f>
        <v>0</v>
      </c>
      <c r="E181" s="480"/>
      <c r="F181" s="52" t="str">
        <f>_xlfn.IFNA(IF(VLOOKUP($D181,Organización_Modular!$F$10:$G$195,2,FALSE)=F$23,Itinerario!T181," ")," ")</f>
        <v xml:space="preserve"> </v>
      </c>
      <c r="G181" s="52" t="str">
        <f>_xlfn.IFNA(IF(VLOOKUP($D181,Organización_Modular!$F$10:$G$195,2,FALSE)=G$23,Itinerario!W181," ")," ")</f>
        <v xml:space="preserve"> </v>
      </c>
      <c r="H181" s="52" t="str">
        <f>_xlfn.IFNA(IF(VLOOKUP($D181,Organización_Modular!$F$10:$G$195,2,FALSE)=H$23,Itinerario!T181," ")," ")</f>
        <v xml:space="preserve"> </v>
      </c>
      <c r="I181" s="52" t="str">
        <f>_xlfn.IFNA(IF(VLOOKUP($D181,Organización_Modular!$F$10:$G$195,2,FALSE)=I$23,Itinerario!W181," ")," ")</f>
        <v xml:space="preserve"> </v>
      </c>
      <c r="J181" s="52" t="str">
        <f>_xlfn.IFNA(IF(VLOOKUP($D181,Organización_Modular!$F$10:$G$195,2,FALSE)=J$23,Itinerario!T181," ")," ")</f>
        <v xml:space="preserve"> </v>
      </c>
      <c r="K181" s="52" t="str">
        <f>_xlfn.IFNA(IF(VLOOKUP($D181,Organización_Modular!$F$10:$G$195,2,FALSE)=K$23,Itinerario!W181," ")," ")</f>
        <v xml:space="preserve"> </v>
      </c>
      <c r="L181" s="52" t="str">
        <f>_xlfn.IFNA(IF(VLOOKUP($D181,Organización_Modular!$F$10:$G$195,2,FALSE)=L$23,Itinerario!T181," ")," ")</f>
        <v xml:space="preserve"> </v>
      </c>
      <c r="M181" s="52" t="str">
        <f>_xlfn.IFNA(IF(VLOOKUP($D181,Organización_Modular!$F$10:$G$195,2,FALSE)=M$23,Itinerario!W181," ")," ")</f>
        <v xml:space="preserve"> </v>
      </c>
      <c r="N181" s="52" t="str">
        <f>_xlfn.IFNA(IF(VLOOKUP($D181,Organización_Modular!$F$10:$G$195,2,FALSE)=N$23,Itinerario!T181," ")," ")</f>
        <v xml:space="preserve"> </v>
      </c>
      <c r="O181" s="52" t="str">
        <f>_xlfn.IFNA(IF(VLOOKUP($D181,Organización_Modular!$F$10:$G$195,2,FALSE)=O$23,Itinerario!W181," ")," ")</f>
        <v xml:space="preserve"> </v>
      </c>
      <c r="P181" s="52" t="str">
        <f>_xlfn.IFNA(IF(VLOOKUP($D181,Organización_Modular!$F$10:$G$195,2,FALSE)=P$23,Itinerario!T181," ")," ")</f>
        <v xml:space="preserve"> </v>
      </c>
      <c r="Q181" s="52" t="str">
        <f>_xlfn.IFNA(IF(VLOOKUP($D181,Organización_Modular!$F$10:$G$195,2,FALSE)=Q$23,Itinerario!W181," ")," ")</f>
        <v xml:space="preserve"> </v>
      </c>
      <c r="R181" s="52">
        <f>Organización_Modular!H167</f>
        <v>0</v>
      </c>
      <c r="S181" s="52">
        <f>Organización_Modular!I167</f>
        <v>0</v>
      </c>
      <c r="T181" s="110">
        <f t="shared" si="20"/>
        <v>0</v>
      </c>
      <c r="U181" s="52">
        <f t="shared" si="15"/>
        <v>0</v>
      </c>
      <c r="V181" s="52">
        <f t="shared" si="16"/>
        <v>0</v>
      </c>
      <c r="W181" s="110">
        <f t="shared" si="19"/>
        <v>0</v>
      </c>
      <c r="X181" s="115">
        <f t="shared" si="18"/>
        <v>0</v>
      </c>
    </row>
    <row r="182" spans="1:24" ht="18" hidden="1" customHeight="1" x14ac:dyDescent="0.2">
      <c r="A182" s="478"/>
      <c r="B182" s="385"/>
      <c r="C182" s="481"/>
      <c r="D182" s="480">
        <f>Organización_Modular!F168</f>
        <v>0</v>
      </c>
      <c r="E182" s="480"/>
      <c r="F182" s="52" t="str">
        <f>_xlfn.IFNA(IF(VLOOKUP($D182,Organización_Modular!$F$10:$G$195,2,FALSE)=F$23,Itinerario!T182," ")," ")</f>
        <v xml:space="preserve"> </v>
      </c>
      <c r="G182" s="52" t="str">
        <f>_xlfn.IFNA(IF(VLOOKUP($D182,Organización_Modular!$F$10:$G$195,2,FALSE)=G$23,Itinerario!W182," ")," ")</f>
        <v xml:space="preserve"> </v>
      </c>
      <c r="H182" s="52" t="str">
        <f>_xlfn.IFNA(IF(VLOOKUP($D182,Organización_Modular!$F$10:$G$195,2,FALSE)=H$23,Itinerario!T182," ")," ")</f>
        <v xml:space="preserve"> </v>
      </c>
      <c r="I182" s="52" t="str">
        <f>_xlfn.IFNA(IF(VLOOKUP($D182,Organización_Modular!$F$10:$G$195,2,FALSE)=I$23,Itinerario!W182," ")," ")</f>
        <v xml:space="preserve"> </v>
      </c>
      <c r="J182" s="52" t="str">
        <f>_xlfn.IFNA(IF(VLOOKUP($D182,Organización_Modular!$F$10:$G$195,2,FALSE)=J$23,Itinerario!T182," ")," ")</f>
        <v xml:space="preserve"> </v>
      </c>
      <c r="K182" s="52" t="str">
        <f>_xlfn.IFNA(IF(VLOOKUP($D182,Organización_Modular!$F$10:$G$195,2,FALSE)=K$23,Itinerario!W182," ")," ")</f>
        <v xml:space="preserve"> </v>
      </c>
      <c r="L182" s="52" t="str">
        <f>_xlfn.IFNA(IF(VLOOKUP($D182,Organización_Modular!$F$10:$G$195,2,FALSE)=L$23,Itinerario!T182," ")," ")</f>
        <v xml:space="preserve"> </v>
      </c>
      <c r="M182" s="52" t="str">
        <f>_xlfn.IFNA(IF(VLOOKUP($D182,Organización_Modular!$F$10:$G$195,2,FALSE)=M$23,Itinerario!W182," ")," ")</f>
        <v xml:space="preserve"> </v>
      </c>
      <c r="N182" s="52" t="str">
        <f>_xlfn.IFNA(IF(VLOOKUP($D182,Organización_Modular!$F$10:$G$195,2,FALSE)=N$23,Itinerario!T182," ")," ")</f>
        <v xml:space="preserve"> </v>
      </c>
      <c r="O182" s="52" t="str">
        <f>_xlfn.IFNA(IF(VLOOKUP($D182,Organización_Modular!$F$10:$G$195,2,FALSE)=O$23,Itinerario!W182," ")," ")</f>
        <v xml:space="preserve"> </v>
      </c>
      <c r="P182" s="52" t="str">
        <f>_xlfn.IFNA(IF(VLOOKUP($D182,Organización_Modular!$F$10:$G$195,2,FALSE)=P$23,Itinerario!T182," ")," ")</f>
        <v xml:space="preserve"> </v>
      </c>
      <c r="Q182" s="52" t="str">
        <f>_xlfn.IFNA(IF(VLOOKUP($D182,Organización_Modular!$F$10:$G$195,2,FALSE)=Q$23,Itinerario!W182," ")," ")</f>
        <v xml:space="preserve"> </v>
      </c>
      <c r="R182" s="52">
        <f>Organización_Modular!H168</f>
        <v>0</v>
      </c>
      <c r="S182" s="52">
        <f>Organización_Modular!I168</f>
        <v>0</v>
      </c>
      <c r="T182" s="110">
        <f t="shared" si="20"/>
        <v>0</v>
      </c>
      <c r="U182" s="52">
        <f t="shared" si="15"/>
        <v>0</v>
      </c>
      <c r="V182" s="52">
        <f t="shared" si="16"/>
        <v>0</v>
      </c>
      <c r="W182" s="110">
        <f t="shared" si="19"/>
        <v>0</v>
      </c>
      <c r="X182" s="115">
        <f t="shared" si="18"/>
        <v>0</v>
      </c>
    </row>
    <row r="183" spans="1:24" ht="18" hidden="1" customHeight="1" x14ac:dyDescent="0.2">
      <c r="A183" s="478"/>
      <c r="B183" s="385"/>
      <c r="C183" s="481"/>
      <c r="D183" s="480">
        <f>Organización_Modular!F169</f>
        <v>0</v>
      </c>
      <c r="E183" s="480"/>
      <c r="F183" s="52" t="str">
        <f>_xlfn.IFNA(IF(VLOOKUP($D183,Organización_Modular!$F$10:$G$195,2,FALSE)=F$23,Itinerario!T183," ")," ")</f>
        <v xml:space="preserve"> </v>
      </c>
      <c r="G183" s="52" t="str">
        <f>_xlfn.IFNA(IF(VLOOKUP($D183,Organización_Modular!$F$10:$G$195,2,FALSE)=G$23,Itinerario!W183," ")," ")</f>
        <v xml:space="preserve"> </v>
      </c>
      <c r="H183" s="52" t="str">
        <f>_xlfn.IFNA(IF(VLOOKUP($D183,Organización_Modular!$F$10:$G$195,2,FALSE)=H$23,Itinerario!T183," ")," ")</f>
        <v xml:space="preserve"> </v>
      </c>
      <c r="I183" s="52" t="str">
        <f>_xlfn.IFNA(IF(VLOOKUP($D183,Organización_Modular!$F$10:$G$195,2,FALSE)=I$23,Itinerario!W183," ")," ")</f>
        <v xml:space="preserve"> </v>
      </c>
      <c r="J183" s="52" t="str">
        <f>_xlfn.IFNA(IF(VLOOKUP($D183,Organización_Modular!$F$10:$G$195,2,FALSE)=J$23,Itinerario!T183," ")," ")</f>
        <v xml:space="preserve"> </v>
      </c>
      <c r="K183" s="52" t="str">
        <f>_xlfn.IFNA(IF(VLOOKUP($D183,Organización_Modular!$F$10:$G$195,2,FALSE)=K$23,Itinerario!W183," ")," ")</f>
        <v xml:space="preserve"> </v>
      </c>
      <c r="L183" s="52" t="str">
        <f>_xlfn.IFNA(IF(VLOOKUP($D183,Organización_Modular!$F$10:$G$195,2,FALSE)=L$23,Itinerario!T183," ")," ")</f>
        <v xml:space="preserve"> </v>
      </c>
      <c r="M183" s="52" t="str">
        <f>_xlfn.IFNA(IF(VLOOKUP($D183,Organización_Modular!$F$10:$G$195,2,FALSE)=M$23,Itinerario!W183," ")," ")</f>
        <v xml:space="preserve"> </v>
      </c>
      <c r="N183" s="52" t="str">
        <f>_xlfn.IFNA(IF(VLOOKUP($D183,Organización_Modular!$F$10:$G$195,2,FALSE)=N$23,Itinerario!T183," ")," ")</f>
        <v xml:space="preserve"> </v>
      </c>
      <c r="O183" s="52" t="str">
        <f>_xlfn.IFNA(IF(VLOOKUP($D183,Organización_Modular!$F$10:$G$195,2,FALSE)=O$23,Itinerario!W183," ")," ")</f>
        <v xml:space="preserve"> </v>
      </c>
      <c r="P183" s="52" t="str">
        <f>_xlfn.IFNA(IF(VLOOKUP($D183,Organización_Modular!$F$10:$G$195,2,FALSE)=P$23,Itinerario!T183," ")," ")</f>
        <v xml:space="preserve"> </v>
      </c>
      <c r="Q183" s="52" t="str">
        <f>_xlfn.IFNA(IF(VLOOKUP($D183,Organización_Modular!$F$10:$G$195,2,FALSE)=Q$23,Itinerario!W183," ")," ")</f>
        <v xml:space="preserve"> </v>
      </c>
      <c r="R183" s="52">
        <f>Organización_Modular!H169</f>
        <v>0</v>
      </c>
      <c r="S183" s="52">
        <f>Organización_Modular!I169</f>
        <v>0</v>
      </c>
      <c r="T183" s="110">
        <f t="shared" si="20"/>
        <v>0</v>
      </c>
      <c r="U183" s="52">
        <f t="shared" si="15"/>
        <v>0</v>
      </c>
      <c r="V183" s="52">
        <f t="shared" si="16"/>
        <v>0</v>
      </c>
      <c r="W183" s="110">
        <f t="shared" si="19"/>
        <v>0</v>
      </c>
      <c r="X183" s="115">
        <f t="shared" si="18"/>
        <v>0</v>
      </c>
    </row>
    <row r="184" spans="1:24" ht="18" hidden="1" customHeight="1" x14ac:dyDescent="0.2">
      <c r="A184" s="478"/>
      <c r="B184" s="385"/>
      <c r="C184" s="481"/>
      <c r="D184" s="480">
        <f>Organización_Modular!F170</f>
        <v>0</v>
      </c>
      <c r="E184" s="480"/>
      <c r="F184" s="52" t="str">
        <f>_xlfn.IFNA(IF(VLOOKUP($D184,Organización_Modular!$F$10:$G$195,2,FALSE)=F$23,Itinerario!T184," ")," ")</f>
        <v xml:space="preserve"> </v>
      </c>
      <c r="G184" s="52" t="str">
        <f>_xlfn.IFNA(IF(VLOOKUP($D184,Organización_Modular!$F$10:$G$195,2,FALSE)=G$23,Itinerario!W184," ")," ")</f>
        <v xml:space="preserve"> </v>
      </c>
      <c r="H184" s="52" t="str">
        <f>_xlfn.IFNA(IF(VLOOKUP($D184,Organización_Modular!$F$10:$G$195,2,FALSE)=H$23,Itinerario!T184," ")," ")</f>
        <v xml:space="preserve"> </v>
      </c>
      <c r="I184" s="52" t="str">
        <f>_xlfn.IFNA(IF(VLOOKUP($D184,Organización_Modular!$F$10:$G$195,2,FALSE)=I$23,Itinerario!W184," ")," ")</f>
        <v xml:space="preserve"> </v>
      </c>
      <c r="J184" s="52" t="str">
        <f>_xlfn.IFNA(IF(VLOOKUP($D184,Organización_Modular!$F$10:$G$195,2,FALSE)=J$23,Itinerario!T184," ")," ")</f>
        <v xml:space="preserve"> </v>
      </c>
      <c r="K184" s="52" t="str">
        <f>_xlfn.IFNA(IF(VLOOKUP($D184,Organización_Modular!$F$10:$G$195,2,FALSE)=K$23,Itinerario!W184," ")," ")</f>
        <v xml:space="preserve"> </v>
      </c>
      <c r="L184" s="52" t="str">
        <f>_xlfn.IFNA(IF(VLOOKUP($D184,Organización_Modular!$F$10:$G$195,2,FALSE)=L$23,Itinerario!T184," ")," ")</f>
        <v xml:space="preserve"> </v>
      </c>
      <c r="M184" s="52" t="str">
        <f>_xlfn.IFNA(IF(VLOOKUP($D184,Organización_Modular!$F$10:$G$195,2,FALSE)=M$23,Itinerario!W184," ")," ")</f>
        <v xml:space="preserve"> </v>
      </c>
      <c r="N184" s="52" t="str">
        <f>_xlfn.IFNA(IF(VLOOKUP($D184,Organización_Modular!$F$10:$G$195,2,FALSE)=N$23,Itinerario!T184," ")," ")</f>
        <v xml:space="preserve"> </v>
      </c>
      <c r="O184" s="52" t="str">
        <f>_xlfn.IFNA(IF(VLOOKUP($D184,Organización_Modular!$F$10:$G$195,2,FALSE)=O$23,Itinerario!W184," ")," ")</f>
        <v xml:space="preserve"> </v>
      </c>
      <c r="P184" s="52" t="str">
        <f>_xlfn.IFNA(IF(VLOOKUP($D184,Organización_Modular!$F$10:$G$195,2,FALSE)=P$23,Itinerario!T184," ")," ")</f>
        <v xml:space="preserve"> </v>
      </c>
      <c r="Q184" s="52" t="str">
        <f>_xlfn.IFNA(IF(VLOOKUP($D184,Organización_Modular!$F$10:$G$195,2,FALSE)=Q$23,Itinerario!W184," ")," ")</f>
        <v xml:space="preserve"> </v>
      </c>
      <c r="R184" s="52">
        <f>Organización_Modular!H170</f>
        <v>0</v>
      </c>
      <c r="S184" s="52">
        <f>Organización_Modular!I170</f>
        <v>0</v>
      </c>
      <c r="T184" s="110">
        <f t="shared" si="20"/>
        <v>0</v>
      </c>
      <c r="U184" s="52">
        <f t="shared" ref="U184:U209" si="21">+R184*$S$19</f>
        <v>0</v>
      </c>
      <c r="V184" s="52">
        <f t="shared" ref="V184:V209" si="22">+S184*$U$19</f>
        <v>0</v>
      </c>
      <c r="W184" s="110">
        <f t="shared" ref="W184:W209" si="23">SUM(U184:V184)</f>
        <v>0</v>
      </c>
      <c r="X184" s="115">
        <f t="shared" si="18"/>
        <v>0</v>
      </c>
    </row>
    <row r="185" spans="1:24" ht="18" hidden="1" customHeight="1" x14ac:dyDescent="0.2">
      <c r="A185" s="478"/>
      <c r="B185" s="385"/>
      <c r="C185" s="481"/>
      <c r="D185" s="480">
        <f>Organización_Modular!F171</f>
        <v>0</v>
      </c>
      <c r="E185" s="480"/>
      <c r="F185" s="52" t="str">
        <f>_xlfn.IFNA(IF(VLOOKUP($D185,Organización_Modular!$F$10:$G$195,2,FALSE)=F$23,Itinerario!T185," ")," ")</f>
        <v xml:space="preserve"> </v>
      </c>
      <c r="G185" s="52" t="str">
        <f>_xlfn.IFNA(IF(VLOOKUP($D185,Organización_Modular!$F$10:$G$195,2,FALSE)=G$23,Itinerario!W185," ")," ")</f>
        <v xml:space="preserve"> </v>
      </c>
      <c r="H185" s="52" t="str">
        <f>_xlfn.IFNA(IF(VLOOKUP($D185,Organización_Modular!$F$10:$G$195,2,FALSE)=H$23,Itinerario!T185," ")," ")</f>
        <v xml:space="preserve"> </v>
      </c>
      <c r="I185" s="52" t="str">
        <f>_xlfn.IFNA(IF(VLOOKUP($D185,Organización_Modular!$F$10:$G$195,2,FALSE)=I$23,Itinerario!W185," ")," ")</f>
        <v xml:space="preserve"> </v>
      </c>
      <c r="J185" s="52" t="str">
        <f>_xlfn.IFNA(IF(VLOOKUP($D185,Organización_Modular!$F$10:$G$195,2,FALSE)=J$23,Itinerario!T185," ")," ")</f>
        <v xml:space="preserve"> </v>
      </c>
      <c r="K185" s="52" t="str">
        <f>_xlfn.IFNA(IF(VLOOKUP($D185,Organización_Modular!$F$10:$G$195,2,FALSE)=K$23,Itinerario!W185," ")," ")</f>
        <v xml:space="preserve"> </v>
      </c>
      <c r="L185" s="52" t="str">
        <f>_xlfn.IFNA(IF(VLOOKUP($D185,Organización_Modular!$F$10:$G$195,2,FALSE)=L$23,Itinerario!T185," ")," ")</f>
        <v xml:space="preserve"> </v>
      </c>
      <c r="M185" s="52" t="str">
        <f>_xlfn.IFNA(IF(VLOOKUP($D185,Organización_Modular!$F$10:$G$195,2,FALSE)=M$23,Itinerario!W185," ")," ")</f>
        <v xml:space="preserve"> </v>
      </c>
      <c r="N185" s="52" t="str">
        <f>_xlfn.IFNA(IF(VLOOKUP($D185,Organización_Modular!$F$10:$G$195,2,FALSE)=N$23,Itinerario!T185," ")," ")</f>
        <v xml:space="preserve"> </v>
      </c>
      <c r="O185" s="52" t="str">
        <f>_xlfn.IFNA(IF(VLOOKUP($D185,Organización_Modular!$F$10:$G$195,2,FALSE)=O$23,Itinerario!W185," ")," ")</f>
        <v xml:space="preserve"> </v>
      </c>
      <c r="P185" s="52" t="str">
        <f>_xlfn.IFNA(IF(VLOOKUP($D185,Organización_Modular!$F$10:$G$195,2,FALSE)=P$23,Itinerario!T185," ")," ")</f>
        <v xml:space="preserve"> </v>
      </c>
      <c r="Q185" s="52" t="str">
        <f>_xlfn.IFNA(IF(VLOOKUP($D185,Organización_Modular!$F$10:$G$195,2,FALSE)=Q$23,Itinerario!W185," ")," ")</f>
        <v xml:space="preserve"> </v>
      </c>
      <c r="R185" s="52">
        <f>Organización_Modular!H171</f>
        <v>0</v>
      </c>
      <c r="S185" s="52">
        <f>Organización_Modular!I171</f>
        <v>0</v>
      </c>
      <c r="T185" s="110">
        <f t="shared" si="20"/>
        <v>0</v>
      </c>
      <c r="U185" s="52">
        <f t="shared" si="21"/>
        <v>0</v>
      </c>
      <c r="V185" s="52">
        <f t="shared" si="22"/>
        <v>0</v>
      </c>
      <c r="W185" s="110">
        <f t="shared" si="23"/>
        <v>0</v>
      </c>
      <c r="X185" s="115">
        <f t="shared" si="18"/>
        <v>0</v>
      </c>
    </row>
    <row r="186" spans="1:24" ht="18" hidden="1" customHeight="1" x14ac:dyDescent="0.2">
      <c r="A186" s="478"/>
      <c r="B186" s="385"/>
      <c r="C186" s="481"/>
      <c r="D186" s="480">
        <f>Organización_Modular!F172</f>
        <v>0</v>
      </c>
      <c r="E186" s="480"/>
      <c r="F186" s="52" t="str">
        <f>_xlfn.IFNA(IF(VLOOKUP($D186,Organización_Modular!$F$10:$G$195,2,FALSE)=F$23,Itinerario!T186," ")," ")</f>
        <v xml:space="preserve"> </v>
      </c>
      <c r="G186" s="52" t="str">
        <f>_xlfn.IFNA(IF(VLOOKUP($D186,Organización_Modular!$F$10:$G$195,2,FALSE)=G$23,Itinerario!W186," ")," ")</f>
        <v xml:space="preserve"> </v>
      </c>
      <c r="H186" s="52" t="str">
        <f>_xlfn.IFNA(IF(VLOOKUP($D186,Organización_Modular!$F$10:$G$195,2,FALSE)=H$23,Itinerario!T186," ")," ")</f>
        <v xml:space="preserve"> </v>
      </c>
      <c r="I186" s="52" t="str">
        <f>_xlfn.IFNA(IF(VLOOKUP($D186,Organización_Modular!$F$10:$G$195,2,FALSE)=I$23,Itinerario!W186," ")," ")</f>
        <v xml:space="preserve"> </v>
      </c>
      <c r="J186" s="52" t="str">
        <f>_xlfn.IFNA(IF(VLOOKUP($D186,Organización_Modular!$F$10:$G$195,2,FALSE)=J$23,Itinerario!T186," ")," ")</f>
        <v xml:space="preserve"> </v>
      </c>
      <c r="K186" s="52" t="str">
        <f>_xlfn.IFNA(IF(VLOOKUP($D186,Organización_Modular!$F$10:$G$195,2,FALSE)=K$23,Itinerario!W186," ")," ")</f>
        <v xml:space="preserve"> </v>
      </c>
      <c r="L186" s="52" t="str">
        <f>_xlfn.IFNA(IF(VLOOKUP($D186,Organización_Modular!$F$10:$G$195,2,FALSE)=L$23,Itinerario!T186," ")," ")</f>
        <v xml:space="preserve"> </v>
      </c>
      <c r="M186" s="52" t="str">
        <f>_xlfn.IFNA(IF(VLOOKUP($D186,Organización_Modular!$F$10:$G$195,2,FALSE)=M$23,Itinerario!W186," ")," ")</f>
        <v xml:space="preserve"> </v>
      </c>
      <c r="N186" s="52" t="str">
        <f>_xlfn.IFNA(IF(VLOOKUP($D186,Organización_Modular!$F$10:$G$195,2,FALSE)=N$23,Itinerario!T186," ")," ")</f>
        <v xml:space="preserve"> </v>
      </c>
      <c r="O186" s="52" t="str">
        <f>_xlfn.IFNA(IF(VLOOKUP($D186,Organización_Modular!$F$10:$G$195,2,FALSE)=O$23,Itinerario!W186," ")," ")</f>
        <v xml:space="preserve"> </v>
      </c>
      <c r="P186" s="52" t="str">
        <f>_xlfn.IFNA(IF(VLOOKUP($D186,Organización_Modular!$F$10:$G$195,2,FALSE)=P$23,Itinerario!T186," ")," ")</f>
        <v xml:space="preserve"> </v>
      </c>
      <c r="Q186" s="52" t="str">
        <f>_xlfn.IFNA(IF(VLOOKUP($D186,Organización_Modular!$F$10:$G$195,2,FALSE)=Q$23,Itinerario!W186," ")," ")</f>
        <v xml:space="preserve"> </v>
      </c>
      <c r="R186" s="52">
        <f>Organización_Modular!H172</f>
        <v>0</v>
      </c>
      <c r="S186" s="52">
        <f>Organización_Modular!I172</f>
        <v>0</v>
      </c>
      <c r="T186" s="110">
        <f t="shared" si="20"/>
        <v>0</v>
      </c>
      <c r="U186" s="52">
        <f t="shared" si="21"/>
        <v>0</v>
      </c>
      <c r="V186" s="52">
        <f t="shared" si="22"/>
        <v>0</v>
      </c>
      <c r="W186" s="110">
        <f t="shared" si="23"/>
        <v>0</v>
      </c>
      <c r="X186" s="115">
        <f t="shared" si="18"/>
        <v>0</v>
      </c>
    </row>
    <row r="187" spans="1:24" ht="18" hidden="1" customHeight="1" x14ac:dyDescent="0.2">
      <c r="A187" s="478"/>
      <c r="B187" s="385"/>
      <c r="C187" s="481"/>
      <c r="D187" s="480">
        <f>Organización_Modular!F173</f>
        <v>0</v>
      </c>
      <c r="E187" s="480"/>
      <c r="F187" s="52" t="str">
        <f>_xlfn.IFNA(IF(VLOOKUP($D187,Organización_Modular!$F$10:$G$195,2,FALSE)=F$23,Itinerario!T187," ")," ")</f>
        <v xml:space="preserve"> </v>
      </c>
      <c r="G187" s="52" t="str">
        <f>_xlfn.IFNA(IF(VLOOKUP($D187,Organización_Modular!$F$10:$G$195,2,FALSE)=G$23,Itinerario!W187," ")," ")</f>
        <v xml:space="preserve"> </v>
      </c>
      <c r="H187" s="52" t="str">
        <f>_xlfn.IFNA(IF(VLOOKUP($D187,Organización_Modular!$F$10:$G$195,2,FALSE)=H$23,Itinerario!T187," ")," ")</f>
        <v xml:space="preserve"> </v>
      </c>
      <c r="I187" s="52" t="str">
        <f>_xlfn.IFNA(IF(VLOOKUP($D187,Organización_Modular!$F$10:$G$195,2,FALSE)=I$23,Itinerario!W187," ")," ")</f>
        <v xml:space="preserve"> </v>
      </c>
      <c r="J187" s="52" t="str">
        <f>_xlfn.IFNA(IF(VLOOKUP($D187,Organización_Modular!$F$10:$G$195,2,FALSE)=J$23,Itinerario!T187," ")," ")</f>
        <v xml:space="preserve"> </v>
      </c>
      <c r="K187" s="52" t="str">
        <f>_xlfn.IFNA(IF(VLOOKUP($D187,Organización_Modular!$F$10:$G$195,2,FALSE)=K$23,Itinerario!W187," ")," ")</f>
        <v xml:space="preserve"> </v>
      </c>
      <c r="L187" s="52" t="str">
        <f>_xlfn.IFNA(IF(VLOOKUP($D187,Organización_Modular!$F$10:$G$195,2,FALSE)=L$23,Itinerario!T187," ")," ")</f>
        <v xml:space="preserve"> </v>
      </c>
      <c r="M187" s="52" t="str">
        <f>_xlfn.IFNA(IF(VLOOKUP($D187,Organización_Modular!$F$10:$G$195,2,FALSE)=M$23,Itinerario!W187," ")," ")</f>
        <v xml:space="preserve"> </v>
      </c>
      <c r="N187" s="52" t="str">
        <f>_xlfn.IFNA(IF(VLOOKUP($D187,Organización_Modular!$F$10:$G$195,2,FALSE)=N$23,Itinerario!T187," ")," ")</f>
        <v xml:space="preserve"> </v>
      </c>
      <c r="O187" s="52" t="str">
        <f>_xlfn.IFNA(IF(VLOOKUP($D187,Organización_Modular!$F$10:$G$195,2,FALSE)=O$23,Itinerario!W187," ")," ")</f>
        <v xml:space="preserve"> </v>
      </c>
      <c r="P187" s="52" t="str">
        <f>_xlfn.IFNA(IF(VLOOKUP($D187,Organización_Modular!$F$10:$G$195,2,FALSE)=P$23,Itinerario!T187," ")," ")</f>
        <v xml:space="preserve"> </v>
      </c>
      <c r="Q187" s="52" t="str">
        <f>_xlfn.IFNA(IF(VLOOKUP($D187,Organización_Modular!$F$10:$G$195,2,FALSE)=Q$23,Itinerario!W187," ")," ")</f>
        <v xml:space="preserve"> </v>
      </c>
      <c r="R187" s="52">
        <f>Organización_Modular!H173</f>
        <v>0</v>
      </c>
      <c r="S187" s="52">
        <f>Organización_Modular!I173</f>
        <v>0</v>
      </c>
      <c r="T187" s="110">
        <f t="shared" si="20"/>
        <v>0</v>
      </c>
      <c r="U187" s="52">
        <f t="shared" si="21"/>
        <v>0</v>
      </c>
      <c r="V187" s="52">
        <f t="shared" si="22"/>
        <v>0</v>
      </c>
      <c r="W187" s="110">
        <f t="shared" si="23"/>
        <v>0</v>
      </c>
      <c r="X187" s="115">
        <f t="shared" si="18"/>
        <v>0</v>
      </c>
    </row>
    <row r="188" spans="1:24" ht="18" hidden="1" customHeight="1" x14ac:dyDescent="0.2">
      <c r="A188" s="478"/>
      <c r="B188" s="385"/>
      <c r="C188" s="481"/>
      <c r="D188" s="480">
        <f>Organización_Modular!F174</f>
        <v>0</v>
      </c>
      <c r="E188" s="480"/>
      <c r="F188" s="52" t="str">
        <f>_xlfn.IFNA(IF(VLOOKUP($D188,Organización_Modular!$F$10:$G$195,2,FALSE)=F$23,Itinerario!T188," ")," ")</f>
        <v xml:space="preserve"> </v>
      </c>
      <c r="G188" s="52" t="str">
        <f>_xlfn.IFNA(IF(VLOOKUP($D188,Organización_Modular!$F$10:$G$195,2,FALSE)=G$23,Itinerario!W188," ")," ")</f>
        <v xml:space="preserve"> </v>
      </c>
      <c r="H188" s="52" t="str">
        <f>_xlfn.IFNA(IF(VLOOKUP($D188,Organización_Modular!$F$10:$G$195,2,FALSE)=H$23,Itinerario!T188," ")," ")</f>
        <v xml:space="preserve"> </v>
      </c>
      <c r="I188" s="52" t="str">
        <f>_xlfn.IFNA(IF(VLOOKUP($D188,Organización_Modular!$F$10:$G$195,2,FALSE)=I$23,Itinerario!W188," ")," ")</f>
        <v xml:space="preserve"> </v>
      </c>
      <c r="J188" s="52" t="str">
        <f>_xlfn.IFNA(IF(VLOOKUP($D188,Organización_Modular!$F$10:$G$195,2,FALSE)=J$23,Itinerario!T188," ")," ")</f>
        <v xml:space="preserve"> </v>
      </c>
      <c r="K188" s="52" t="str">
        <f>_xlfn.IFNA(IF(VLOOKUP($D188,Organización_Modular!$F$10:$G$195,2,FALSE)=K$23,Itinerario!W188," ")," ")</f>
        <v xml:space="preserve"> </v>
      </c>
      <c r="L188" s="52" t="str">
        <f>_xlfn.IFNA(IF(VLOOKUP($D188,Organización_Modular!$F$10:$G$195,2,FALSE)=L$23,Itinerario!T188," ")," ")</f>
        <v xml:space="preserve"> </v>
      </c>
      <c r="M188" s="52" t="str">
        <f>_xlfn.IFNA(IF(VLOOKUP($D188,Organización_Modular!$F$10:$G$195,2,FALSE)=M$23,Itinerario!W188," ")," ")</f>
        <v xml:space="preserve"> </v>
      </c>
      <c r="N188" s="52" t="str">
        <f>_xlfn.IFNA(IF(VLOOKUP($D188,Organización_Modular!$F$10:$G$195,2,FALSE)=N$23,Itinerario!T188," ")," ")</f>
        <v xml:space="preserve"> </v>
      </c>
      <c r="O188" s="52" t="str">
        <f>_xlfn.IFNA(IF(VLOOKUP($D188,Organización_Modular!$F$10:$G$195,2,FALSE)=O$23,Itinerario!W188," ")," ")</f>
        <v xml:space="preserve"> </v>
      </c>
      <c r="P188" s="52" t="str">
        <f>_xlfn.IFNA(IF(VLOOKUP($D188,Organización_Modular!$F$10:$G$195,2,FALSE)=P$23,Itinerario!T188," ")," ")</f>
        <v xml:space="preserve"> </v>
      </c>
      <c r="Q188" s="52" t="str">
        <f>_xlfn.IFNA(IF(VLOOKUP($D188,Organización_Modular!$F$10:$G$195,2,FALSE)=Q$23,Itinerario!W188," ")," ")</f>
        <v xml:space="preserve"> </v>
      </c>
      <c r="R188" s="52">
        <f>Organización_Modular!H174</f>
        <v>0</v>
      </c>
      <c r="S188" s="52">
        <f>Organización_Modular!I174</f>
        <v>0</v>
      </c>
      <c r="T188" s="110">
        <f t="shared" si="20"/>
        <v>0</v>
      </c>
      <c r="U188" s="52">
        <f t="shared" si="21"/>
        <v>0</v>
      </c>
      <c r="V188" s="52">
        <f t="shared" si="22"/>
        <v>0</v>
      </c>
      <c r="W188" s="110">
        <f t="shared" si="23"/>
        <v>0</v>
      </c>
      <c r="X188" s="115">
        <f t="shared" si="18"/>
        <v>0</v>
      </c>
    </row>
    <row r="189" spans="1:24" ht="18" hidden="1" customHeight="1" x14ac:dyDescent="0.2">
      <c r="A189" s="478"/>
      <c r="B189" s="385"/>
      <c r="C189" s="481"/>
      <c r="D189" s="480">
        <f>Organización_Modular!F175</f>
        <v>0</v>
      </c>
      <c r="E189" s="480"/>
      <c r="F189" s="52" t="str">
        <f>_xlfn.IFNA(IF(VLOOKUP($D189,Organización_Modular!$F$10:$G$195,2,FALSE)=F$23,Itinerario!T189," ")," ")</f>
        <v xml:space="preserve"> </v>
      </c>
      <c r="G189" s="52" t="str">
        <f>_xlfn.IFNA(IF(VLOOKUP($D189,Organización_Modular!$F$10:$G$195,2,FALSE)=G$23,Itinerario!W189," ")," ")</f>
        <v xml:space="preserve"> </v>
      </c>
      <c r="H189" s="52" t="str">
        <f>_xlfn.IFNA(IF(VLOOKUP($D189,Organización_Modular!$F$10:$G$195,2,FALSE)=H$23,Itinerario!T189," ")," ")</f>
        <v xml:space="preserve"> </v>
      </c>
      <c r="I189" s="52" t="str">
        <f>_xlfn.IFNA(IF(VLOOKUP($D189,Organización_Modular!$F$10:$G$195,2,FALSE)=I$23,Itinerario!W189," ")," ")</f>
        <v xml:space="preserve"> </v>
      </c>
      <c r="J189" s="52" t="str">
        <f>_xlfn.IFNA(IF(VLOOKUP($D189,Organización_Modular!$F$10:$G$195,2,FALSE)=J$23,Itinerario!T189," ")," ")</f>
        <v xml:space="preserve"> </v>
      </c>
      <c r="K189" s="52" t="str">
        <f>_xlfn.IFNA(IF(VLOOKUP($D189,Organización_Modular!$F$10:$G$195,2,FALSE)=K$23,Itinerario!W189," ")," ")</f>
        <v xml:space="preserve"> </v>
      </c>
      <c r="L189" s="52" t="str">
        <f>_xlfn.IFNA(IF(VLOOKUP($D189,Organización_Modular!$F$10:$G$195,2,FALSE)=L$23,Itinerario!T189," ")," ")</f>
        <v xml:space="preserve"> </v>
      </c>
      <c r="M189" s="52" t="str">
        <f>_xlfn.IFNA(IF(VLOOKUP($D189,Organización_Modular!$F$10:$G$195,2,FALSE)=M$23,Itinerario!W189," ")," ")</f>
        <v xml:space="preserve"> </v>
      </c>
      <c r="N189" s="52" t="str">
        <f>_xlfn.IFNA(IF(VLOOKUP($D189,Organización_Modular!$F$10:$G$195,2,FALSE)=N$23,Itinerario!T189," ")," ")</f>
        <v xml:space="preserve"> </v>
      </c>
      <c r="O189" s="52" t="str">
        <f>_xlfn.IFNA(IF(VLOOKUP($D189,Organización_Modular!$F$10:$G$195,2,FALSE)=O$23,Itinerario!W189," ")," ")</f>
        <v xml:space="preserve"> </v>
      </c>
      <c r="P189" s="52" t="str">
        <f>_xlfn.IFNA(IF(VLOOKUP($D189,Organización_Modular!$F$10:$G$195,2,FALSE)=P$23,Itinerario!T189," ")," ")</f>
        <v xml:space="preserve"> </v>
      </c>
      <c r="Q189" s="52" t="str">
        <f>_xlfn.IFNA(IF(VLOOKUP($D189,Organización_Modular!$F$10:$G$195,2,FALSE)=Q$23,Itinerario!W189," ")," ")</f>
        <v xml:space="preserve"> </v>
      </c>
      <c r="R189" s="52">
        <f>Organización_Modular!H175</f>
        <v>0</v>
      </c>
      <c r="S189" s="52">
        <f>Organización_Modular!I175</f>
        <v>0</v>
      </c>
      <c r="T189" s="110">
        <f t="shared" si="20"/>
        <v>0</v>
      </c>
      <c r="U189" s="52">
        <f t="shared" si="21"/>
        <v>0</v>
      </c>
      <c r="V189" s="52">
        <f t="shared" si="22"/>
        <v>0</v>
      </c>
      <c r="W189" s="110">
        <f t="shared" si="23"/>
        <v>0</v>
      </c>
      <c r="X189" s="115">
        <f t="shared" si="18"/>
        <v>0</v>
      </c>
    </row>
    <row r="190" spans="1:24" ht="18" hidden="1" customHeight="1" x14ac:dyDescent="0.2">
      <c r="A190" s="478"/>
      <c r="B190" s="385"/>
      <c r="C190" s="481"/>
      <c r="D190" s="480">
        <f>Organización_Modular!F176</f>
        <v>0</v>
      </c>
      <c r="E190" s="480"/>
      <c r="F190" s="52" t="str">
        <f>_xlfn.IFNA(IF(VLOOKUP($D190,Organización_Modular!$F$10:$G$195,2,FALSE)=F$23,Itinerario!T190," ")," ")</f>
        <v xml:space="preserve"> </v>
      </c>
      <c r="G190" s="52" t="str">
        <f>_xlfn.IFNA(IF(VLOOKUP($D190,Organización_Modular!$F$10:$G$195,2,FALSE)=G$23,Itinerario!W190," ")," ")</f>
        <v xml:space="preserve"> </v>
      </c>
      <c r="H190" s="52" t="str">
        <f>_xlfn.IFNA(IF(VLOOKUP($D190,Organización_Modular!$F$10:$G$195,2,FALSE)=H$23,Itinerario!T190," ")," ")</f>
        <v xml:space="preserve"> </v>
      </c>
      <c r="I190" s="52" t="str">
        <f>_xlfn.IFNA(IF(VLOOKUP($D190,Organización_Modular!$F$10:$G$195,2,FALSE)=I$23,Itinerario!W190," ")," ")</f>
        <v xml:space="preserve"> </v>
      </c>
      <c r="J190" s="52" t="str">
        <f>_xlfn.IFNA(IF(VLOOKUP($D190,Organización_Modular!$F$10:$G$195,2,FALSE)=J$23,Itinerario!T190," ")," ")</f>
        <v xml:space="preserve"> </v>
      </c>
      <c r="K190" s="52" t="str">
        <f>_xlfn.IFNA(IF(VLOOKUP($D190,Organización_Modular!$F$10:$G$195,2,FALSE)=K$23,Itinerario!W190," ")," ")</f>
        <v xml:space="preserve"> </v>
      </c>
      <c r="L190" s="52" t="str">
        <f>_xlfn.IFNA(IF(VLOOKUP($D190,Organización_Modular!$F$10:$G$195,2,FALSE)=L$23,Itinerario!T190," ")," ")</f>
        <v xml:space="preserve"> </v>
      </c>
      <c r="M190" s="52" t="str">
        <f>_xlfn.IFNA(IF(VLOOKUP($D190,Organización_Modular!$F$10:$G$195,2,FALSE)=M$23,Itinerario!W190," ")," ")</f>
        <v xml:space="preserve"> </v>
      </c>
      <c r="N190" s="52" t="str">
        <f>_xlfn.IFNA(IF(VLOOKUP($D190,Organización_Modular!$F$10:$G$195,2,FALSE)=N$23,Itinerario!T190," ")," ")</f>
        <v xml:space="preserve"> </v>
      </c>
      <c r="O190" s="52" t="str">
        <f>_xlfn.IFNA(IF(VLOOKUP($D190,Organización_Modular!$F$10:$G$195,2,FALSE)=O$23,Itinerario!W190," ")," ")</f>
        <v xml:space="preserve"> </v>
      </c>
      <c r="P190" s="52" t="str">
        <f>_xlfn.IFNA(IF(VLOOKUP($D190,Organización_Modular!$F$10:$G$195,2,FALSE)=P$23,Itinerario!T190," ")," ")</f>
        <v xml:space="preserve"> </v>
      </c>
      <c r="Q190" s="52" t="str">
        <f>_xlfn.IFNA(IF(VLOOKUP($D190,Organización_Modular!$F$10:$G$195,2,FALSE)=Q$23,Itinerario!W190," ")," ")</f>
        <v xml:space="preserve"> </v>
      </c>
      <c r="R190" s="52">
        <f>Organización_Modular!H176</f>
        <v>0</v>
      </c>
      <c r="S190" s="52">
        <f>Organización_Modular!I176</f>
        <v>0</v>
      </c>
      <c r="T190" s="110">
        <f t="shared" si="20"/>
        <v>0</v>
      </c>
      <c r="U190" s="52">
        <f t="shared" si="21"/>
        <v>0</v>
      </c>
      <c r="V190" s="52">
        <f t="shared" si="22"/>
        <v>0</v>
      </c>
      <c r="W190" s="110">
        <f t="shared" si="23"/>
        <v>0</v>
      </c>
      <c r="X190" s="115">
        <f t="shared" si="18"/>
        <v>0</v>
      </c>
    </row>
    <row r="191" spans="1:24" ht="18" hidden="1" customHeight="1" x14ac:dyDescent="0.2">
      <c r="A191" s="478"/>
      <c r="B191" s="385"/>
      <c r="C191" s="481"/>
      <c r="D191" s="480">
        <f>Organización_Modular!F177</f>
        <v>0</v>
      </c>
      <c r="E191" s="480"/>
      <c r="F191" s="52" t="str">
        <f>_xlfn.IFNA(IF(VLOOKUP($D191,Organización_Modular!$F$10:$G$195,2,FALSE)=F$23,Itinerario!T191," ")," ")</f>
        <v xml:space="preserve"> </v>
      </c>
      <c r="G191" s="52" t="str">
        <f>_xlfn.IFNA(IF(VLOOKUP($D191,Organización_Modular!$F$10:$G$195,2,FALSE)=G$23,Itinerario!W191," ")," ")</f>
        <v xml:space="preserve"> </v>
      </c>
      <c r="H191" s="52" t="str">
        <f>_xlfn.IFNA(IF(VLOOKUP($D191,Organización_Modular!$F$10:$G$195,2,FALSE)=H$23,Itinerario!T191," ")," ")</f>
        <v xml:space="preserve"> </v>
      </c>
      <c r="I191" s="52" t="str">
        <f>_xlfn.IFNA(IF(VLOOKUP($D191,Organización_Modular!$F$10:$G$195,2,FALSE)=I$23,Itinerario!W191," ")," ")</f>
        <v xml:space="preserve"> </v>
      </c>
      <c r="J191" s="52" t="str">
        <f>_xlfn.IFNA(IF(VLOOKUP($D191,Organización_Modular!$F$10:$G$195,2,FALSE)=J$23,Itinerario!T191," ")," ")</f>
        <v xml:space="preserve"> </v>
      </c>
      <c r="K191" s="52" t="str">
        <f>_xlfn.IFNA(IF(VLOOKUP($D191,Organización_Modular!$F$10:$G$195,2,FALSE)=K$23,Itinerario!W191," ")," ")</f>
        <v xml:space="preserve"> </v>
      </c>
      <c r="L191" s="52" t="str">
        <f>_xlfn.IFNA(IF(VLOOKUP($D191,Organización_Modular!$F$10:$G$195,2,FALSE)=L$23,Itinerario!T191," ")," ")</f>
        <v xml:space="preserve"> </v>
      </c>
      <c r="M191" s="52" t="str">
        <f>_xlfn.IFNA(IF(VLOOKUP($D191,Organización_Modular!$F$10:$G$195,2,FALSE)=M$23,Itinerario!W191," ")," ")</f>
        <v xml:space="preserve"> </v>
      </c>
      <c r="N191" s="52" t="str">
        <f>_xlfn.IFNA(IF(VLOOKUP($D191,Organización_Modular!$F$10:$G$195,2,FALSE)=N$23,Itinerario!T191," ")," ")</f>
        <v xml:space="preserve"> </v>
      </c>
      <c r="O191" s="52" t="str">
        <f>_xlfn.IFNA(IF(VLOOKUP($D191,Organización_Modular!$F$10:$G$195,2,FALSE)=O$23,Itinerario!W191," ")," ")</f>
        <v xml:space="preserve"> </v>
      </c>
      <c r="P191" s="52" t="str">
        <f>_xlfn.IFNA(IF(VLOOKUP($D191,Organización_Modular!$F$10:$G$195,2,FALSE)=P$23,Itinerario!T191," ")," ")</f>
        <v xml:space="preserve"> </v>
      </c>
      <c r="Q191" s="52" t="str">
        <f>_xlfn.IFNA(IF(VLOOKUP($D191,Organización_Modular!$F$10:$G$195,2,FALSE)=Q$23,Itinerario!W191," ")," ")</f>
        <v xml:space="preserve"> </v>
      </c>
      <c r="R191" s="52">
        <f>Organización_Modular!H177</f>
        <v>0</v>
      </c>
      <c r="S191" s="52">
        <f>Organización_Modular!I177</f>
        <v>0</v>
      </c>
      <c r="T191" s="110">
        <f t="shared" si="20"/>
        <v>0</v>
      </c>
      <c r="U191" s="52">
        <f t="shared" si="21"/>
        <v>0</v>
      </c>
      <c r="V191" s="52">
        <f t="shared" si="22"/>
        <v>0</v>
      </c>
      <c r="W191" s="110">
        <f t="shared" si="23"/>
        <v>0</v>
      </c>
      <c r="X191" s="115">
        <f t="shared" si="18"/>
        <v>0</v>
      </c>
    </row>
    <row r="192" spans="1:24" ht="18" hidden="1" customHeight="1" x14ac:dyDescent="0.2">
      <c r="A192" s="478"/>
      <c r="B192" s="385"/>
      <c r="C192" s="481"/>
      <c r="D192" s="480">
        <f>Organización_Modular!F178</f>
        <v>0</v>
      </c>
      <c r="E192" s="480"/>
      <c r="F192" s="52" t="str">
        <f>_xlfn.IFNA(IF(VLOOKUP($D192,Organización_Modular!$F$10:$G$195,2,FALSE)=F$23,Itinerario!T192," ")," ")</f>
        <v xml:space="preserve"> </v>
      </c>
      <c r="G192" s="52" t="str">
        <f>_xlfn.IFNA(IF(VLOOKUP($D192,Organización_Modular!$F$10:$G$195,2,FALSE)=G$23,Itinerario!W192," ")," ")</f>
        <v xml:space="preserve"> </v>
      </c>
      <c r="H192" s="52" t="str">
        <f>_xlfn.IFNA(IF(VLOOKUP($D192,Organización_Modular!$F$10:$G$195,2,FALSE)=H$23,Itinerario!T192," ")," ")</f>
        <v xml:space="preserve"> </v>
      </c>
      <c r="I192" s="52" t="str">
        <f>_xlfn.IFNA(IF(VLOOKUP($D192,Organización_Modular!$F$10:$G$195,2,FALSE)=I$23,Itinerario!W192," ")," ")</f>
        <v xml:space="preserve"> </v>
      </c>
      <c r="J192" s="52" t="str">
        <f>_xlfn.IFNA(IF(VLOOKUP($D192,Organización_Modular!$F$10:$G$195,2,FALSE)=J$23,Itinerario!T192," ")," ")</f>
        <v xml:space="preserve"> </v>
      </c>
      <c r="K192" s="52" t="str">
        <f>_xlfn.IFNA(IF(VLOOKUP($D192,Organización_Modular!$F$10:$G$195,2,FALSE)=K$23,Itinerario!W192," ")," ")</f>
        <v xml:space="preserve"> </v>
      </c>
      <c r="L192" s="52" t="str">
        <f>_xlfn.IFNA(IF(VLOOKUP($D192,Organización_Modular!$F$10:$G$195,2,FALSE)=L$23,Itinerario!T192," ")," ")</f>
        <v xml:space="preserve"> </v>
      </c>
      <c r="M192" s="52" t="str">
        <f>_xlfn.IFNA(IF(VLOOKUP($D192,Organización_Modular!$F$10:$G$195,2,FALSE)=M$23,Itinerario!W192," ")," ")</f>
        <v xml:space="preserve"> </v>
      </c>
      <c r="N192" s="52" t="str">
        <f>_xlfn.IFNA(IF(VLOOKUP($D192,Organización_Modular!$F$10:$G$195,2,FALSE)=N$23,Itinerario!T192," ")," ")</f>
        <v xml:space="preserve"> </v>
      </c>
      <c r="O192" s="52" t="str">
        <f>_xlfn.IFNA(IF(VLOOKUP($D192,Organización_Modular!$F$10:$G$195,2,FALSE)=O$23,Itinerario!W192," ")," ")</f>
        <v xml:space="preserve"> </v>
      </c>
      <c r="P192" s="52" t="str">
        <f>_xlfn.IFNA(IF(VLOOKUP($D192,Organización_Modular!$F$10:$G$195,2,FALSE)=P$23,Itinerario!T192," ")," ")</f>
        <v xml:space="preserve"> </v>
      </c>
      <c r="Q192" s="52" t="str">
        <f>_xlfn.IFNA(IF(VLOOKUP($D192,Organización_Modular!$F$10:$G$195,2,FALSE)=Q$23,Itinerario!W192," ")," ")</f>
        <v xml:space="preserve"> </v>
      </c>
      <c r="R192" s="52">
        <f>Organización_Modular!H178</f>
        <v>0</v>
      </c>
      <c r="S192" s="52">
        <f>Organización_Modular!I178</f>
        <v>0</v>
      </c>
      <c r="T192" s="110">
        <f t="shared" si="20"/>
        <v>0</v>
      </c>
      <c r="U192" s="52">
        <f t="shared" si="21"/>
        <v>0</v>
      </c>
      <c r="V192" s="52">
        <f t="shared" si="22"/>
        <v>0</v>
      </c>
      <c r="W192" s="110">
        <f t="shared" si="23"/>
        <v>0</v>
      </c>
      <c r="X192" s="115">
        <f t="shared" si="18"/>
        <v>0</v>
      </c>
    </row>
    <row r="193" spans="1:24" ht="18" hidden="1" customHeight="1" x14ac:dyDescent="0.2">
      <c r="A193" s="478"/>
      <c r="B193" s="385"/>
      <c r="C193" s="481"/>
      <c r="D193" s="480">
        <f>Organización_Modular!F179</f>
        <v>0</v>
      </c>
      <c r="E193" s="480"/>
      <c r="F193" s="52" t="str">
        <f>_xlfn.IFNA(IF(VLOOKUP($D193,Organización_Modular!$F$10:$G$195,2,FALSE)=F$23,Itinerario!T193," ")," ")</f>
        <v xml:space="preserve"> </v>
      </c>
      <c r="G193" s="52" t="str">
        <f>_xlfn.IFNA(IF(VLOOKUP($D193,Organización_Modular!$F$10:$G$195,2,FALSE)=G$23,Itinerario!W193," ")," ")</f>
        <v xml:space="preserve"> </v>
      </c>
      <c r="H193" s="52" t="str">
        <f>_xlfn.IFNA(IF(VLOOKUP($D193,Organización_Modular!$F$10:$G$195,2,FALSE)=H$23,Itinerario!T193," ")," ")</f>
        <v xml:space="preserve"> </v>
      </c>
      <c r="I193" s="52" t="str">
        <f>_xlfn.IFNA(IF(VLOOKUP($D193,Organización_Modular!$F$10:$G$195,2,FALSE)=I$23,Itinerario!W193," ")," ")</f>
        <v xml:space="preserve"> </v>
      </c>
      <c r="J193" s="52" t="str">
        <f>_xlfn.IFNA(IF(VLOOKUP($D193,Organización_Modular!$F$10:$G$195,2,FALSE)=J$23,Itinerario!T193," ")," ")</f>
        <v xml:space="preserve"> </v>
      </c>
      <c r="K193" s="52" t="str">
        <f>_xlfn.IFNA(IF(VLOOKUP($D193,Organización_Modular!$F$10:$G$195,2,FALSE)=K$23,Itinerario!W193," ")," ")</f>
        <v xml:space="preserve"> </v>
      </c>
      <c r="L193" s="52" t="str">
        <f>_xlfn.IFNA(IF(VLOOKUP($D193,Organización_Modular!$F$10:$G$195,2,FALSE)=L$23,Itinerario!T193," ")," ")</f>
        <v xml:space="preserve"> </v>
      </c>
      <c r="M193" s="52" t="str">
        <f>_xlfn.IFNA(IF(VLOOKUP($D193,Organización_Modular!$F$10:$G$195,2,FALSE)=M$23,Itinerario!W193," ")," ")</f>
        <v xml:space="preserve"> </v>
      </c>
      <c r="N193" s="52" t="str">
        <f>_xlfn.IFNA(IF(VLOOKUP($D193,Organización_Modular!$F$10:$G$195,2,FALSE)=N$23,Itinerario!T193," ")," ")</f>
        <v xml:space="preserve"> </v>
      </c>
      <c r="O193" s="52" t="str">
        <f>_xlfn.IFNA(IF(VLOOKUP($D193,Organización_Modular!$F$10:$G$195,2,FALSE)=O$23,Itinerario!W193," ")," ")</f>
        <v xml:space="preserve"> </v>
      </c>
      <c r="P193" s="52" t="str">
        <f>_xlfn.IFNA(IF(VLOOKUP($D193,Organización_Modular!$F$10:$G$195,2,FALSE)=P$23,Itinerario!T193," ")," ")</f>
        <v xml:space="preserve"> </v>
      </c>
      <c r="Q193" s="52" t="str">
        <f>_xlfn.IFNA(IF(VLOOKUP($D193,Organización_Modular!$F$10:$G$195,2,FALSE)=Q$23,Itinerario!W193," ")," ")</f>
        <v xml:space="preserve"> </v>
      </c>
      <c r="R193" s="52">
        <f>Organización_Modular!H179</f>
        <v>0</v>
      </c>
      <c r="S193" s="52">
        <f>Organización_Modular!I179</f>
        <v>0</v>
      </c>
      <c r="T193" s="110">
        <f t="shared" si="20"/>
        <v>0</v>
      </c>
      <c r="U193" s="52">
        <f t="shared" si="21"/>
        <v>0</v>
      </c>
      <c r="V193" s="52">
        <f t="shared" si="22"/>
        <v>0</v>
      </c>
      <c r="W193" s="110">
        <f t="shared" si="23"/>
        <v>0</v>
      </c>
      <c r="X193" s="115">
        <f t="shared" si="18"/>
        <v>0</v>
      </c>
    </row>
    <row r="194" spans="1:24" ht="18" hidden="1" customHeight="1" x14ac:dyDescent="0.2">
      <c r="A194" s="478"/>
      <c r="B194" s="385"/>
      <c r="C194" s="481"/>
      <c r="D194" s="480">
        <f>Organización_Modular!F180</f>
        <v>0</v>
      </c>
      <c r="E194" s="480"/>
      <c r="F194" s="52" t="str">
        <f>_xlfn.IFNA(IF(VLOOKUP($D194,Organización_Modular!$F$10:$G$195,2,FALSE)=F$23,Itinerario!T194," ")," ")</f>
        <v xml:space="preserve"> </v>
      </c>
      <c r="G194" s="52" t="str">
        <f>_xlfn.IFNA(IF(VLOOKUP($D194,Organización_Modular!$F$10:$G$195,2,FALSE)=G$23,Itinerario!W194," ")," ")</f>
        <v xml:space="preserve"> </v>
      </c>
      <c r="H194" s="52" t="str">
        <f>_xlfn.IFNA(IF(VLOOKUP($D194,Organización_Modular!$F$10:$G$195,2,FALSE)=H$23,Itinerario!T194," ")," ")</f>
        <v xml:space="preserve"> </v>
      </c>
      <c r="I194" s="52" t="str">
        <f>_xlfn.IFNA(IF(VLOOKUP($D194,Organización_Modular!$F$10:$G$195,2,FALSE)=I$23,Itinerario!W194," ")," ")</f>
        <v xml:space="preserve"> </v>
      </c>
      <c r="J194" s="52" t="str">
        <f>_xlfn.IFNA(IF(VLOOKUP($D194,Organización_Modular!$F$10:$G$195,2,FALSE)=J$23,Itinerario!T194," ")," ")</f>
        <v xml:space="preserve"> </v>
      </c>
      <c r="K194" s="52" t="str">
        <f>_xlfn.IFNA(IF(VLOOKUP($D194,Organización_Modular!$F$10:$G$195,2,FALSE)=K$23,Itinerario!W194," ")," ")</f>
        <v xml:space="preserve"> </v>
      </c>
      <c r="L194" s="52" t="str">
        <f>_xlfn.IFNA(IF(VLOOKUP($D194,Organización_Modular!$F$10:$G$195,2,FALSE)=L$23,Itinerario!T194," ")," ")</f>
        <v xml:space="preserve"> </v>
      </c>
      <c r="M194" s="52" t="str">
        <f>_xlfn.IFNA(IF(VLOOKUP($D194,Organización_Modular!$F$10:$G$195,2,FALSE)=M$23,Itinerario!W194," ")," ")</f>
        <v xml:space="preserve"> </v>
      </c>
      <c r="N194" s="52" t="str">
        <f>_xlfn.IFNA(IF(VLOOKUP($D194,Organización_Modular!$F$10:$G$195,2,FALSE)=N$23,Itinerario!T194," ")," ")</f>
        <v xml:space="preserve"> </v>
      </c>
      <c r="O194" s="52" t="str">
        <f>_xlfn.IFNA(IF(VLOOKUP($D194,Organización_Modular!$F$10:$G$195,2,FALSE)=O$23,Itinerario!W194," ")," ")</f>
        <v xml:space="preserve"> </v>
      </c>
      <c r="P194" s="52" t="str">
        <f>_xlfn.IFNA(IF(VLOOKUP($D194,Organización_Modular!$F$10:$G$195,2,FALSE)=P$23,Itinerario!T194," ")," ")</f>
        <v xml:space="preserve"> </v>
      </c>
      <c r="Q194" s="52" t="str">
        <f>_xlfn.IFNA(IF(VLOOKUP($D194,Organización_Modular!$F$10:$G$195,2,FALSE)=Q$23,Itinerario!W194," ")," ")</f>
        <v xml:space="preserve"> </v>
      </c>
      <c r="R194" s="52">
        <f>Organización_Modular!H180</f>
        <v>0</v>
      </c>
      <c r="S194" s="52">
        <f>Organización_Modular!I180</f>
        <v>0</v>
      </c>
      <c r="T194" s="110">
        <f t="shared" si="20"/>
        <v>0</v>
      </c>
      <c r="U194" s="52">
        <f t="shared" si="21"/>
        <v>0</v>
      </c>
      <c r="V194" s="52">
        <f t="shared" si="22"/>
        <v>0</v>
      </c>
      <c r="W194" s="110">
        <f t="shared" si="23"/>
        <v>0</v>
      </c>
      <c r="X194" s="115">
        <f t="shared" si="18"/>
        <v>0</v>
      </c>
    </row>
    <row r="195" spans="1:24" ht="18" hidden="1" customHeight="1" x14ac:dyDescent="0.2">
      <c r="A195" s="478"/>
      <c r="B195" s="385"/>
      <c r="C195" s="481"/>
      <c r="D195" s="480">
        <f>Organización_Modular!F181</f>
        <v>0</v>
      </c>
      <c r="E195" s="480"/>
      <c r="F195" s="52" t="str">
        <f>_xlfn.IFNA(IF(VLOOKUP($D195,Organización_Modular!$F$10:$G$195,2,FALSE)=F$23,Itinerario!T195," ")," ")</f>
        <v xml:space="preserve"> </v>
      </c>
      <c r="G195" s="52" t="str">
        <f>_xlfn.IFNA(IF(VLOOKUP($D195,Organización_Modular!$F$10:$G$195,2,FALSE)=G$23,Itinerario!W195," ")," ")</f>
        <v xml:space="preserve"> </v>
      </c>
      <c r="H195" s="52" t="str">
        <f>_xlfn.IFNA(IF(VLOOKUP($D195,Organización_Modular!$F$10:$G$195,2,FALSE)=H$23,Itinerario!T195," ")," ")</f>
        <v xml:space="preserve"> </v>
      </c>
      <c r="I195" s="52" t="str">
        <f>_xlfn.IFNA(IF(VLOOKUP($D195,Organización_Modular!$F$10:$G$195,2,FALSE)=I$23,Itinerario!W195," ")," ")</f>
        <v xml:space="preserve"> </v>
      </c>
      <c r="J195" s="52" t="str">
        <f>_xlfn.IFNA(IF(VLOOKUP($D195,Organización_Modular!$F$10:$G$195,2,FALSE)=J$23,Itinerario!T195," ")," ")</f>
        <v xml:space="preserve"> </v>
      </c>
      <c r="K195" s="52" t="str">
        <f>_xlfn.IFNA(IF(VLOOKUP($D195,Organización_Modular!$F$10:$G$195,2,FALSE)=K$23,Itinerario!W195," ")," ")</f>
        <v xml:space="preserve"> </v>
      </c>
      <c r="L195" s="52" t="str">
        <f>_xlfn.IFNA(IF(VLOOKUP($D195,Organización_Modular!$F$10:$G$195,2,FALSE)=L$23,Itinerario!T195," ")," ")</f>
        <v xml:space="preserve"> </v>
      </c>
      <c r="M195" s="52" t="str">
        <f>_xlfn.IFNA(IF(VLOOKUP($D195,Organización_Modular!$F$10:$G$195,2,FALSE)=M$23,Itinerario!W195," ")," ")</f>
        <v xml:space="preserve"> </v>
      </c>
      <c r="N195" s="52" t="str">
        <f>_xlfn.IFNA(IF(VLOOKUP($D195,Organización_Modular!$F$10:$G$195,2,FALSE)=N$23,Itinerario!T195," ")," ")</f>
        <v xml:space="preserve"> </v>
      </c>
      <c r="O195" s="52" t="str">
        <f>_xlfn.IFNA(IF(VLOOKUP($D195,Organización_Modular!$F$10:$G$195,2,FALSE)=O$23,Itinerario!W195," ")," ")</f>
        <v xml:space="preserve"> </v>
      </c>
      <c r="P195" s="52" t="str">
        <f>_xlfn.IFNA(IF(VLOOKUP($D195,Organización_Modular!$F$10:$G$195,2,FALSE)=P$23,Itinerario!T195," ")," ")</f>
        <v xml:space="preserve"> </v>
      </c>
      <c r="Q195" s="52" t="str">
        <f>_xlfn.IFNA(IF(VLOOKUP($D195,Organización_Modular!$F$10:$G$195,2,FALSE)=Q$23,Itinerario!W195," ")," ")</f>
        <v xml:space="preserve"> </v>
      </c>
      <c r="R195" s="52">
        <f>Organización_Modular!H181</f>
        <v>0</v>
      </c>
      <c r="S195" s="52">
        <f>Organización_Modular!I181</f>
        <v>0</v>
      </c>
      <c r="T195" s="110">
        <f t="shared" si="20"/>
        <v>0</v>
      </c>
      <c r="U195" s="52">
        <f t="shared" si="21"/>
        <v>0</v>
      </c>
      <c r="V195" s="52">
        <f t="shared" si="22"/>
        <v>0</v>
      </c>
      <c r="W195" s="110">
        <f t="shared" si="23"/>
        <v>0</v>
      </c>
      <c r="X195" s="115">
        <f t="shared" si="18"/>
        <v>0</v>
      </c>
    </row>
    <row r="196" spans="1:24" ht="18" hidden="1" customHeight="1" x14ac:dyDescent="0.2">
      <c r="A196" s="478"/>
      <c r="B196" s="385"/>
      <c r="C196" s="481"/>
      <c r="D196" s="480">
        <f>Organización_Modular!F182</f>
        <v>0</v>
      </c>
      <c r="E196" s="480"/>
      <c r="F196" s="52" t="str">
        <f>_xlfn.IFNA(IF(VLOOKUP($D196,Organización_Modular!$F$10:$G$195,2,FALSE)=F$23,Itinerario!T196," ")," ")</f>
        <v xml:space="preserve"> </v>
      </c>
      <c r="G196" s="52" t="str">
        <f>_xlfn.IFNA(IF(VLOOKUP($D196,Organización_Modular!$F$10:$G$195,2,FALSE)=G$23,Itinerario!W196," ")," ")</f>
        <v xml:space="preserve"> </v>
      </c>
      <c r="H196" s="52" t="str">
        <f>_xlfn.IFNA(IF(VLOOKUP($D196,Organización_Modular!$F$10:$G$195,2,FALSE)=H$23,Itinerario!T196," ")," ")</f>
        <v xml:space="preserve"> </v>
      </c>
      <c r="I196" s="52" t="str">
        <f>_xlfn.IFNA(IF(VLOOKUP($D196,Organización_Modular!$F$10:$G$195,2,FALSE)=I$23,Itinerario!W196," ")," ")</f>
        <v xml:space="preserve"> </v>
      </c>
      <c r="J196" s="52" t="str">
        <f>_xlfn.IFNA(IF(VLOOKUP($D196,Organización_Modular!$F$10:$G$195,2,FALSE)=J$23,Itinerario!T196," ")," ")</f>
        <v xml:space="preserve"> </v>
      </c>
      <c r="K196" s="52" t="str">
        <f>_xlfn.IFNA(IF(VLOOKUP($D196,Organización_Modular!$F$10:$G$195,2,FALSE)=K$23,Itinerario!W196," ")," ")</f>
        <v xml:space="preserve"> </v>
      </c>
      <c r="L196" s="52" t="str">
        <f>_xlfn.IFNA(IF(VLOOKUP($D196,Organización_Modular!$F$10:$G$195,2,FALSE)=L$23,Itinerario!T196," ")," ")</f>
        <v xml:space="preserve"> </v>
      </c>
      <c r="M196" s="52" t="str">
        <f>_xlfn.IFNA(IF(VLOOKUP($D196,Organización_Modular!$F$10:$G$195,2,FALSE)=M$23,Itinerario!W196," ")," ")</f>
        <v xml:space="preserve"> </v>
      </c>
      <c r="N196" s="52" t="str">
        <f>_xlfn.IFNA(IF(VLOOKUP($D196,Organización_Modular!$F$10:$G$195,2,FALSE)=N$23,Itinerario!T196," ")," ")</f>
        <v xml:space="preserve"> </v>
      </c>
      <c r="O196" s="52" t="str">
        <f>_xlfn.IFNA(IF(VLOOKUP($D196,Organización_Modular!$F$10:$G$195,2,FALSE)=O$23,Itinerario!W196," ")," ")</f>
        <v xml:space="preserve"> </v>
      </c>
      <c r="P196" s="52" t="str">
        <f>_xlfn.IFNA(IF(VLOOKUP($D196,Organización_Modular!$F$10:$G$195,2,FALSE)=P$23,Itinerario!T196," ")," ")</f>
        <v xml:space="preserve"> </v>
      </c>
      <c r="Q196" s="52" t="str">
        <f>_xlfn.IFNA(IF(VLOOKUP($D196,Organización_Modular!$F$10:$G$195,2,FALSE)=Q$23,Itinerario!W196," ")," ")</f>
        <v xml:space="preserve"> </v>
      </c>
      <c r="R196" s="52">
        <f>Organización_Modular!H182</f>
        <v>0</v>
      </c>
      <c r="S196" s="52">
        <f>Organización_Modular!I182</f>
        <v>0</v>
      </c>
      <c r="T196" s="110">
        <f t="shared" si="20"/>
        <v>0</v>
      </c>
      <c r="U196" s="52">
        <f t="shared" si="21"/>
        <v>0</v>
      </c>
      <c r="V196" s="52">
        <f t="shared" si="22"/>
        <v>0</v>
      </c>
      <c r="W196" s="110">
        <f t="shared" si="23"/>
        <v>0</v>
      </c>
      <c r="X196" s="115">
        <f t="shared" si="18"/>
        <v>0</v>
      </c>
    </row>
    <row r="197" spans="1:24" ht="18" hidden="1" customHeight="1" x14ac:dyDescent="0.2">
      <c r="A197" s="478"/>
      <c r="B197" s="385"/>
      <c r="C197" s="481"/>
      <c r="D197" s="480">
        <f>Organización_Modular!F183</f>
        <v>0</v>
      </c>
      <c r="E197" s="480"/>
      <c r="F197" s="52" t="str">
        <f>_xlfn.IFNA(IF(VLOOKUP($D197,Organización_Modular!$F$10:$G$195,2,FALSE)=F$23,Itinerario!T197," ")," ")</f>
        <v xml:space="preserve"> </v>
      </c>
      <c r="G197" s="52" t="str">
        <f>_xlfn.IFNA(IF(VLOOKUP($D197,Organización_Modular!$F$10:$G$195,2,FALSE)=G$23,Itinerario!W197," ")," ")</f>
        <v xml:space="preserve"> </v>
      </c>
      <c r="H197" s="52" t="str">
        <f>_xlfn.IFNA(IF(VLOOKUP($D197,Organización_Modular!$F$10:$G$195,2,FALSE)=H$23,Itinerario!T197," ")," ")</f>
        <v xml:space="preserve"> </v>
      </c>
      <c r="I197" s="52" t="str">
        <f>_xlfn.IFNA(IF(VLOOKUP($D197,Organización_Modular!$F$10:$G$195,2,FALSE)=I$23,Itinerario!W197," ")," ")</f>
        <v xml:space="preserve"> </v>
      </c>
      <c r="J197" s="52" t="str">
        <f>_xlfn.IFNA(IF(VLOOKUP($D197,Organización_Modular!$F$10:$G$195,2,FALSE)=J$23,Itinerario!T197," ")," ")</f>
        <v xml:space="preserve"> </v>
      </c>
      <c r="K197" s="52" t="str">
        <f>_xlfn.IFNA(IF(VLOOKUP($D197,Organización_Modular!$F$10:$G$195,2,FALSE)=K$23,Itinerario!W197," ")," ")</f>
        <v xml:space="preserve"> </v>
      </c>
      <c r="L197" s="52" t="str">
        <f>_xlfn.IFNA(IF(VLOOKUP($D197,Organización_Modular!$F$10:$G$195,2,FALSE)=L$23,Itinerario!T197," ")," ")</f>
        <v xml:space="preserve"> </v>
      </c>
      <c r="M197" s="52" t="str">
        <f>_xlfn.IFNA(IF(VLOOKUP($D197,Organización_Modular!$F$10:$G$195,2,FALSE)=M$23,Itinerario!W197," ")," ")</f>
        <v xml:space="preserve"> </v>
      </c>
      <c r="N197" s="52" t="str">
        <f>_xlfn.IFNA(IF(VLOOKUP($D197,Organización_Modular!$F$10:$G$195,2,FALSE)=N$23,Itinerario!T197," ")," ")</f>
        <v xml:space="preserve"> </v>
      </c>
      <c r="O197" s="52" t="str">
        <f>_xlfn.IFNA(IF(VLOOKUP($D197,Organización_Modular!$F$10:$G$195,2,FALSE)=O$23,Itinerario!W197," ")," ")</f>
        <v xml:space="preserve"> </v>
      </c>
      <c r="P197" s="52" t="str">
        <f>_xlfn.IFNA(IF(VLOOKUP($D197,Organización_Modular!$F$10:$G$195,2,FALSE)=P$23,Itinerario!T197," ")," ")</f>
        <v xml:space="preserve"> </v>
      </c>
      <c r="Q197" s="52" t="str">
        <f>_xlfn.IFNA(IF(VLOOKUP($D197,Organización_Modular!$F$10:$G$195,2,FALSE)=Q$23,Itinerario!W197," ")," ")</f>
        <v xml:space="preserve"> </v>
      </c>
      <c r="R197" s="52">
        <f>Organización_Modular!H183</f>
        <v>0</v>
      </c>
      <c r="S197" s="52">
        <f>Organización_Modular!I183</f>
        <v>0</v>
      </c>
      <c r="T197" s="110">
        <f t="shared" si="20"/>
        <v>0</v>
      </c>
      <c r="U197" s="52">
        <f t="shared" si="21"/>
        <v>0</v>
      </c>
      <c r="V197" s="52">
        <f t="shared" si="22"/>
        <v>0</v>
      </c>
      <c r="W197" s="110">
        <f t="shared" si="23"/>
        <v>0</v>
      </c>
      <c r="X197" s="115">
        <f t="shared" si="18"/>
        <v>0</v>
      </c>
    </row>
    <row r="198" spans="1:24" ht="18" hidden="1" customHeight="1" x14ac:dyDescent="0.2">
      <c r="A198" s="478"/>
      <c r="B198" s="385"/>
      <c r="C198" s="481"/>
      <c r="D198" s="480">
        <f>Organización_Modular!F184</f>
        <v>0</v>
      </c>
      <c r="E198" s="480"/>
      <c r="F198" s="52" t="str">
        <f>_xlfn.IFNA(IF(VLOOKUP($D198,Organización_Modular!$F$10:$G$195,2,FALSE)=F$23,Itinerario!T198," ")," ")</f>
        <v xml:space="preserve"> </v>
      </c>
      <c r="G198" s="52" t="str">
        <f>_xlfn.IFNA(IF(VLOOKUP($D198,Organización_Modular!$F$10:$G$195,2,FALSE)=G$23,Itinerario!W198," ")," ")</f>
        <v xml:space="preserve"> </v>
      </c>
      <c r="H198" s="52" t="str">
        <f>_xlfn.IFNA(IF(VLOOKUP($D198,Organización_Modular!$F$10:$G$195,2,FALSE)=H$23,Itinerario!T198," ")," ")</f>
        <v xml:space="preserve"> </v>
      </c>
      <c r="I198" s="52" t="str">
        <f>_xlfn.IFNA(IF(VLOOKUP($D198,Organización_Modular!$F$10:$G$195,2,FALSE)=I$23,Itinerario!W198," ")," ")</f>
        <v xml:space="preserve"> </v>
      </c>
      <c r="J198" s="52" t="str">
        <f>_xlfn.IFNA(IF(VLOOKUP($D198,Organización_Modular!$F$10:$G$195,2,FALSE)=J$23,Itinerario!T198," ")," ")</f>
        <v xml:space="preserve"> </v>
      </c>
      <c r="K198" s="52" t="str">
        <f>_xlfn.IFNA(IF(VLOOKUP($D198,Organización_Modular!$F$10:$G$195,2,FALSE)=K$23,Itinerario!W198," ")," ")</f>
        <v xml:space="preserve"> </v>
      </c>
      <c r="L198" s="52" t="str">
        <f>_xlfn.IFNA(IF(VLOOKUP($D198,Organización_Modular!$F$10:$G$195,2,FALSE)=L$23,Itinerario!T198," ")," ")</f>
        <v xml:space="preserve"> </v>
      </c>
      <c r="M198" s="52" t="str">
        <f>_xlfn.IFNA(IF(VLOOKUP($D198,Organización_Modular!$F$10:$G$195,2,FALSE)=M$23,Itinerario!W198," ")," ")</f>
        <v xml:space="preserve"> </v>
      </c>
      <c r="N198" s="52" t="str">
        <f>_xlfn.IFNA(IF(VLOOKUP($D198,Organización_Modular!$F$10:$G$195,2,FALSE)=N$23,Itinerario!T198," ")," ")</f>
        <v xml:space="preserve"> </v>
      </c>
      <c r="O198" s="52" t="str">
        <f>_xlfn.IFNA(IF(VLOOKUP($D198,Organización_Modular!$F$10:$G$195,2,FALSE)=O$23,Itinerario!W198," ")," ")</f>
        <v xml:space="preserve"> </v>
      </c>
      <c r="P198" s="52" t="str">
        <f>_xlfn.IFNA(IF(VLOOKUP($D198,Organización_Modular!$F$10:$G$195,2,FALSE)=P$23,Itinerario!T198," ")," ")</f>
        <v xml:space="preserve"> </v>
      </c>
      <c r="Q198" s="52" t="str">
        <f>_xlfn.IFNA(IF(VLOOKUP($D198,Organización_Modular!$F$10:$G$195,2,FALSE)=Q$23,Itinerario!W198," ")," ")</f>
        <v xml:space="preserve"> </v>
      </c>
      <c r="R198" s="52">
        <f>Organización_Modular!H184</f>
        <v>0</v>
      </c>
      <c r="S198" s="52">
        <f>Organización_Modular!I184</f>
        <v>0</v>
      </c>
      <c r="T198" s="110">
        <f t="shared" si="20"/>
        <v>0</v>
      </c>
      <c r="U198" s="52">
        <f t="shared" si="21"/>
        <v>0</v>
      </c>
      <c r="V198" s="52">
        <f t="shared" si="22"/>
        <v>0</v>
      </c>
      <c r="W198" s="110">
        <f t="shared" si="23"/>
        <v>0</v>
      </c>
      <c r="X198" s="115">
        <f t="shared" si="18"/>
        <v>0</v>
      </c>
    </row>
    <row r="199" spans="1:24" ht="18" hidden="1" customHeight="1" x14ac:dyDescent="0.2">
      <c r="A199" s="478"/>
      <c r="B199" s="386" t="str">
        <f>B44</f>
        <v>Competencias para la empleabilidad</v>
      </c>
      <c r="C199" s="481">
        <f>Organización_Modular!C185</f>
        <v>0</v>
      </c>
      <c r="D199" s="480">
        <f>Organización_Modular!F185</f>
        <v>0</v>
      </c>
      <c r="E199" s="480"/>
      <c r="F199" s="52" t="str">
        <f>_xlfn.IFNA(IF(VLOOKUP($D199,Organización_Modular!$F$10:$G$195,2,FALSE)=F$23,Itinerario!T199," ")," ")</f>
        <v xml:space="preserve"> </v>
      </c>
      <c r="G199" s="52" t="str">
        <f>_xlfn.IFNA(IF(VLOOKUP($D199,Organización_Modular!$F$10:$G$195,2,FALSE)=G$23,Itinerario!W199," ")," ")</f>
        <v xml:space="preserve"> </v>
      </c>
      <c r="H199" s="52" t="str">
        <f>_xlfn.IFNA(IF(VLOOKUP($D199,Organización_Modular!$F$10:$G$195,2,FALSE)=H$23,Itinerario!T199," ")," ")</f>
        <v xml:space="preserve"> </v>
      </c>
      <c r="I199" s="52" t="str">
        <f>_xlfn.IFNA(IF(VLOOKUP($D199,Organización_Modular!$F$10:$G$195,2,FALSE)=I$23,Itinerario!W199," ")," ")</f>
        <v xml:space="preserve"> </v>
      </c>
      <c r="J199" s="52" t="str">
        <f>_xlfn.IFNA(IF(VLOOKUP($D199,Organización_Modular!$F$10:$G$195,2,FALSE)=J$23,Itinerario!T199," ")," ")</f>
        <v xml:space="preserve"> </v>
      </c>
      <c r="K199" s="52" t="str">
        <f>_xlfn.IFNA(IF(VLOOKUP($D199,Organización_Modular!$F$10:$G$195,2,FALSE)=K$23,Itinerario!W199," ")," ")</f>
        <v xml:space="preserve"> </v>
      </c>
      <c r="L199" s="52" t="str">
        <f>_xlfn.IFNA(IF(VLOOKUP($D199,Organización_Modular!$F$10:$G$195,2,FALSE)=L$23,Itinerario!T199," ")," ")</f>
        <v xml:space="preserve"> </v>
      </c>
      <c r="M199" s="52" t="str">
        <f>_xlfn.IFNA(IF(VLOOKUP($D199,Organización_Modular!$F$10:$G$195,2,FALSE)=M$23,Itinerario!W199," ")," ")</f>
        <v xml:space="preserve"> </v>
      </c>
      <c r="N199" s="52" t="str">
        <f>_xlfn.IFNA(IF(VLOOKUP($D199,Organización_Modular!$F$10:$G$195,2,FALSE)=N$23,Itinerario!T199," ")," ")</f>
        <v xml:space="preserve"> </v>
      </c>
      <c r="O199" s="52" t="str">
        <f>_xlfn.IFNA(IF(VLOOKUP($D199,Organización_Modular!$F$10:$G$195,2,FALSE)=O$23,Itinerario!W199," ")," ")</f>
        <v xml:space="preserve"> </v>
      </c>
      <c r="P199" s="52" t="str">
        <f>_xlfn.IFNA(IF(VLOOKUP($D199,Organización_Modular!$F$10:$G$195,2,FALSE)=P$23,Itinerario!T199," ")," ")</f>
        <v xml:space="preserve"> </v>
      </c>
      <c r="Q199" s="52" t="str">
        <f>_xlfn.IFNA(IF(VLOOKUP($D199,Organización_Modular!$F$10:$G$195,2,FALSE)=Q$23,Itinerario!W199," ")," ")</f>
        <v xml:space="preserve"> </v>
      </c>
      <c r="R199" s="52">
        <f>Organización_Modular!H185</f>
        <v>0</v>
      </c>
      <c r="S199" s="52">
        <f>Organización_Modular!I185</f>
        <v>0</v>
      </c>
      <c r="T199" s="110">
        <f t="shared" si="20"/>
        <v>0</v>
      </c>
      <c r="U199" s="52">
        <f t="shared" si="21"/>
        <v>0</v>
      </c>
      <c r="V199" s="52">
        <f t="shared" si="22"/>
        <v>0</v>
      </c>
      <c r="W199" s="110">
        <f t="shared" si="23"/>
        <v>0</v>
      </c>
      <c r="X199" s="115">
        <f t="shared" si="18"/>
        <v>0</v>
      </c>
    </row>
    <row r="200" spans="1:24" ht="18" hidden="1" customHeight="1" x14ac:dyDescent="0.2">
      <c r="A200" s="478"/>
      <c r="B200" s="386"/>
      <c r="C200" s="481"/>
      <c r="D200" s="480">
        <f>Organización_Modular!F186</f>
        <v>0</v>
      </c>
      <c r="E200" s="480"/>
      <c r="F200" s="52" t="str">
        <f>_xlfn.IFNA(IF(VLOOKUP($D200,Organización_Modular!$F$10:$G$195,2,FALSE)=F$23,Itinerario!T200," ")," ")</f>
        <v xml:space="preserve"> </v>
      </c>
      <c r="G200" s="52" t="str">
        <f>_xlfn.IFNA(IF(VLOOKUP($D200,Organización_Modular!$F$10:$G$195,2,FALSE)=G$23,Itinerario!W200," ")," ")</f>
        <v xml:space="preserve"> </v>
      </c>
      <c r="H200" s="52" t="str">
        <f>_xlfn.IFNA(IF(VLOOKUP($D200,Organización_Modular!$F$10:$G$195,2,FALSE)=H$23,Itinerario!T200," ")," ")</f>
        <v xml:space="preserve"> </v>
      </c>
      <c r="I200" s="52" t="str">
        <f>_xlfn.IFNA(IF(VLOOKUP($D200,Organización_Modular!$F$10:$G$195,2,FALSE)=I$23,Itinerario!W200," ")," ")</f>
        <v xml:space="preserve"> </v>
      </c>
      <c r="J200" s="52" t="str">
        <f>_xlfn.IFNA(IF(VLOOKUP($D200,Organización_Modular!$F$10:$G$195,2,FALSE)=J$23,Itinerario!T200," ")," ")</f>
        <v xml:space="preserve"> </v>
      </c>
      <c r="K200" s="52" t="str">
        <f>_xlfn.IFNA(IF(VLOOKUP($D200,Organización_Modular!$F$10:$G$195,2,FALSE)=K$23,Itinerario!W200," ")," ")</f>
        <v xml:space="preserve"> </v>
      </c>
      <c r="L200" s="52" t="str">
        <f>_xlfn.IFNA(IF(VLOOKUP($D200,Organización_Modular!$F$10:$G$195,2,FALSE)=L$23,Itinerario!T200," ")," ")</f>
        <v xml:space="preserve"> </v>
      </c>
      <c r="M200" s="52" t="str">
        <f>_xlfn.IFNA(IF(VLOOKUP($D200,Organización_Modular!$F$10:$G$195,2,FALSE)=M$23,Itinerario!W200," ")," ")</f>
        <v xml:space="preserve"> </v>
      </c>
      <c r="N200" s="52" t="str">
        <f>_xlfn.IFNA(IF(VLOOKUP($D200,Organización_Modular!$F$10:$G$195,2,FALSE)=N$23,Itinerario!T200," ")," ")</f>
        <v xml:space="preserve"> </v>
      </c>
      <c r="O200" s="52" t="str">
        <f>_xlfn.IFNA(IF(VLOOKUP($D200,Organización_Modular!$F$10:$G$195,2,FALSE)=O$23,Itinerario!W200," ")," ")</f>
        <v xml:space="preserve"> </v>
      </c>
      <c r="P200" s="52" t="str">
        <f>_xlfn.IFNA(IF(VLOOKUP($D200,Organización_Modular!$F$10:$G$195,2,FALSE)=P$23,Itinerario!T200," ")," ")</f>
        <v xml:space="preserve"> </v>
      </c>
      <c r="Q200" s="52" t="str">
        <f>_xlfn.IFNA(IF(VLOOKUP($D200,Organización_Modular!$F$10:$G$195,2,FALSE)=Q$23,Itinerario!W200," ")," ")</f>
        <v xml:space="preserve"> </v>
      </c>
      <c r="R200" s="52">
        <f>Organización_Modular!H186</f>
        <v>0</v>
      </c>
      <c r="S200" s="52">
        <f>Organización_Modular!I186</f>
        <v>0</v>
      </c>
      <c r="T200" s="110">
        <f t="shared" si="20"/>
        <v>0</v>
      </c>
      <c r="U200" s="52">
        <f t="shared" si="21"/>
        <v>0</v>
      </c>
      <c r="V200" s="52">
        <f t="shared" si="22"/>
        <v>0</v>
      </c>
      <c r="W200" s="110">
        <f t="shared" si="23"/>
        <v>0</v>
      </c>
      <c r="X200" s="115">
        <f t="shared" si="18"/>
        <v>0</v>
      </c>
    </row>
    <row r="201" spans="1:24" ht="18" hidden="1" customHeight="1" x14ac:dyDescent="0.2">
      <c r="A201" s="478"/>
      <c r="B201" s="386"/>
      <c r="C201" s="481"/>
      <c r="D201" s="480">
        <f>Organización_Modular!F187</f>
        <v>0</v>
      </c>
      <c r="E201" s="480"/>
      <c r="F201" s="52" t="str">
        <f>_xlfn.IFNA(IF(VLOOKUP($D201,Organización_Modular!$F$10:$G$195,2,FALSE)=F$23,Itinerario!T201," ")," ")</f>
        <v xml:space="preserve"> </v>
      </c>
      <c r="G201" s="52" t="str">
        <f>_xlfn.IFNA(IF(VLOOKUP($D201,Organización_Modular!$F$10:$G$195,2,FALSE)=G$23,Itinerario!W201," ")," ")</f>
        <v xml:space="preserve"> </v>
      </c>
      <c r="H201" s="52" t="str">
        <f>_xlfn.IFNA(IF(VLOOKUP($D201,Organización_Modular!$F$10:$G$195,2,FALSE)=H$23,Itinerario!T201," ")," ")</f>
        <v xml:space="preserve"> </v>
      </c>
      <c r="I201" s="52" t="str">
        <f>_xlfn.IFNA(IF(VLOOKUP($D201,Organización_Modular!$F$10:$G$195,2,FALSE)=I$23,Itinerario!W201," ")," ")</f>
        <v xml:space="preserve"> </v>
      </c>
      <c r="J201" s="52" t="str">
        <f>_xlfn.IFNA(IF(VLOOKUP($D201,Organización_Modular!$F$10:$G$195,2,FALSE)=J$23,Itinerario!T201," ")," ")</f>
        <v xml:space="preserve"> </v>
      </c>
      <c r="K201" s="52" t="str">
        <f>_xlfn.IFNA(IF(VLOOKUP($D201,Organización_Modular!$F$10:$G$195,2,FALSE)=K$23,Itinerario!W201," ")," ")</f>
        <v xml:space="preserve"> </v>
      </c>
      <c r="L201" s="52" t="str">
        <f>_xlfn.IFNA(IF(VLOOKUP($D201,Organización_Modular!$F$10:$G$195,2,FALSE)=L$23,Itinerario!T201," ")," ")</f>
        <v xml:space="preserve"> </v>
      </c>
      <c r="M201" s="52" t="str">
        <f>_xlfn.IFNA(IF(VLOOKUP($D201,Organización_Modular!$F$10:$G$195,2,FALSE)=M$23,Itinerario!W201," ")," ")</f>
        <v xml:space="preserve"> </v>
      </c>
      <c r="N201" s="52" t="str">
        <f>_xlfn.IFNA(IF(VLOOKUP($D201,Organización_Modular!$F$10:$G$195,2,FALSE)=N$23,Itinerario!T201," ")," ")</f>
        <v xml:space="preserve"> </v>
      </c>
      <c r="O201" s="52" t="str">
        <f>_xlfn.IFNA(IF(VLOOKUP($D201,Organización_Modular!$F$10:$G$195,2,FALSE)=O$23,Itinerario!W201," ")," ")</f>
        <v xml:space="preserve"> </v>
      </c>
      <c r="P201" s="52" t="str">
        <f>_xlfn.IFNA(IF(VLOOKUP($D201,Organización_Modular!$F$10:$G$195,2,FALSE)=P$23,Itinerario!T201," ")," ")</f>
        <v xml:space="preserve"> </v>
      </c>
      <c r="Q201" s="52" t="str">
        <f>_xlfn.IFNA(IF(VLOOKUP($D201,Organización_Modular!$F$10:$G$195,2,FALSE)=Q$23,Itinerario!W201," ")," ")</f>
        <v xml:space="preserve"> </v>
      </c>
      <c r="R201" s="52">
        <f>Organización_Modular!H187</f>
        <v>0</v>
      </c>
      <c r="S201" s="52">
        <f>Organización_Modular!I187</f>
        <v>0</v>
      </c>
      <c r="T201" s="110">
        <f t="shared" si="20"/>
        <v>0</v>
      </c>
      <c r="U201" s="52">
        <f t="shared" si="21"/>
        <v>0</v>
      </c>
      <c r="V201" s="52">
        <f t="shared" si="22"/>
        <v>0</v>
      </c>
      <c r="W201" s="110">
        <f t="shared" si="23"/>
        <v>0</v>
      </c>
      <c r="X201" s="115">
        <f t="shared" si="18"/>
        <v>0</v>
      </c>
    </row>
    <row r="202" spans="1:24" ht="18" hidden="1" customHeight="1" x14ac:dyDescent="0.2">
      <c r="A202" s="478"/>
      <c r="B202" s="386"/>
      <c r="C202" s="481"/>
      <c r="D202" s="480">
        <f>Organización_Modular!F188</f>
        <v>0</v>
      </c>
      <c r="E202" s="480"/>
      <c r="F202" s="52" t="str">
        <f>_xlfn.IFNA(IF(VLOOKUP($D202,Organización_Modular!$F$10:$G$195,2,FALSE)=F$23,Itinerario!T202," ")," ")</f>
        <v xml:space="preserve"> </v>
      </c>
      <c r="G202" s="52" t="str">
        <f>_xlfn.IFNA(IF(VLOOKUP($D202,Organización_Modular!$F$10:$G$195,2,FALSE)=G$23,Itinerario!W202," ")," ")</f>
        <v xml:space="preserve"> </v>
      </c>
      <c r="H202" s="52" t="str">
        <f>_xlfn.IFNA(IF(VLOOKUP($D202,Organización_Modular!$F$10:$G$195,2,FALSE)=H$23,Itinerario!T202," ")," ")</f>
        <v xml:space="preserve"> </v>
      </c>
      <c r="I202" s="52" t="str">
        <f>_xlfn.IFNA(IF(VLOOKUP($D202,Organización_Modular!$F$10:$G$195,2,FALSE)=I$23,Itinerario!W202," ")," ")</f>
        <v xml:space="preserve"> </v>
      </c>
      <c r="J202" s="52" t="str">
        <f>_xlfn.IFNA(IF(VLOOKUP($D202,Organización_Modular!$F$10:$G$195,2,FALSE)=J$23,Itinerario!T202," ")," ")</f>
        <v xml:space="preserve"> </v>
      </c>
      <c r="K202" s="52" t="str">
        <f>_xlfn.IFNA(IF(VLOOKUP($D202,Organización_Modular!$F$10:$G$195,2,FALSE)=K$23,Itinerario!W202," ")," ")</f>
        <v xml:space="preserve"> </v>
      </c>
      <c r="L202" s="52" t="str">
        <f>_xlfn.IFNA(IF(VLOOKUP($D202,Organización_Modular!$F$10:$G$195,2,FALSE)=L$23,Itinerario!T202," ")," ")</f>
        <v xml:space="preserve"> </v>
      </c>
      <c r="M202" s="52" t="str">
        <f>_xlfn.IFNA(IF(VLOOKUP($D202,Organización_Modular!$F$10:$G$195,2,FALSE)=M$23,Itinerario!W202," ")," ")</f>
        <v xml:space="preserve"> </v>
      </c>
      <c r="N202" s="52" t="str">
        <f>_xlfn.IFNA(IF(VLOOKUP($D202,Organización_Modular!$F$10:$G$195,2,FALSE)=N$23,Itinerario!T202," ")," ")</f>
        <v xml:space="preserve"> </v>
      </c>
      <c r="O202" s="52" t="str">
        <f>_xlfn.IFNA(IF(VLOOKUP($D202,Organización_Modular!$F$10:$G$195,2,FALSE)=O$23,Itinerario!W202," ")," ")</f>
        <v xml:space="preserve"> </v>
      </c>
      <c r="P202" s="52" t="str">
        <f>_xlfn.IFNA(IF(VLOOKUP($D202,Organización_Modular!$F$10:$G$195,2,FALSE)=P$23,Itinerario!T202," ")," ")</f>
        <v xml:space="preserve"> </v>
      </c>
      <c r="Q202" s="52" t="str">
        <f>_xlfn.IFNA(IF(VLOOKUP($D202,Organización_Modular!$F$10:$G$195,2,FALSE)=Q$23,Itinerario!W202," ")," ")</f>
        <v xml:space="preserve"> </v>
      </c>
      <c r="R202" s="52">
        <f>Organización_Modular!H188</f>
        <v>0</v>
      </c>
      <c r="S202" s="52">
        <f>Organización_Modular!I188</f>
        <v>0</v>
      </c>
      <c r="T202" s="110">
        <f t="shared" si="20"/>
        <v>0</v>
      </c>
      <c r="U202" s="52">
        <f t="shared" si="21"/>
        <v>0</v>
      </c>
      <c r="V202" s="52">
        <f t="shared" si="22"/>
        <v>0</v>
      </c>
      <c r="W202" s="110">
        <f t="shared" si="23"/>
        <v>0</v>
      </c>
      <c r="X202" s="115">
        <f t="shared" si="18"/>
        <v>0</v>
      </c>
    </row>
    <row r="203" spans="1:24" ht="18" hidden="1" customHeight="1" x14ac:dyDescent="0.2">
      <c r="A203" s="478"/>
      <c r="B203" s="386"/>
      <c r="C203" s="481"/>
      <c r="D203" s="480">
        <f>Organización_Modular!F189</f>
        <v>0</v>
      </c>
      <c r="E203" s="480"/>
      <c r="F203" s="52" t="str">
        <f>_xlfn.IFNA(IF(VLOOKUP($D203,Organización_Modular!$F$10:$G$195,2,FALSE)=F$23,Itinerario!T203," ")," ")</f>
        <v xml:space="preserve"> </v>
      </c>
      <c r="G203" s="52" t="str">
        <f>_xlfn.IFNA(IF(VLOOKUP($D203,Organización_Modular!$F$10:$G$195,2,FALSE)=G$23,Itinerario!W203," ")," ")</f>
        <v xml:space="preserve"> </v>
      </c>
      <c r="H203" s="52" t="str">
        <f>_xlfn.IFNA(IF(VLOOKUP($D203,Organización_Modular!$F$10:$G$195,2,FALSE)=H$23,Itinerario!T203," ")," ")</f>
        <v xml:space="preserve"> </v>
      </c>
      <c r="I203" s="52" t="str">
        <f>_xlfn.IFNA(IF(VLOOKUP($D203,Organización_Modular!$F$10:$G$195,2,FALSE)=I$23,Itinerario!W203," ")," ")</f>
        <v xml:space="preserve"> </v>
      </c>
      <c r="J203" s="52" t="str">
        <f>_xlfn.IFNA(IF(VLOOKUP($D203,Organización_Modular!$F$10:$G$195,2,FALSE)=J$23,Itinerario!T203," ")," ")</f>
        <v xml:space="preserve"> </v>
      </c>
      <c r="K203" s="52" t="str">
        <f>_xlfn.IFNA(IF(VLOOKUP($D203,Organización_Modular!$F$10:$G$195,2,FALSE)=K$23,Itinerario!W203," ")," ")</f>
        <v xml:space="preserve"> </v>
      </c>
      <c r="L203" s="52" t="str">
        <f>_xlfn.IFNA(IF(VLOOKUP($D203,Organización_Modular!$F$10:$G$195,2,FALSE)=L$23,Itinerario!T203," ")," ")</f>
        <v xml:space="preserve"> </v>
      </c>
      <c r="M203" s="52" t="str">
        <f>_xlfn.IFNA(IF(VLOOKUP($D203,Organización_Modular!$F$10:$G$195,2,FALSE)=M$23,Itinerario!W203," ")," ")</f>
        <v xml:space="preserve"> </v>
      </c>
      <c r="N203" s="52" t="str">
        <f>_xlfn.IFNA(IF(VLOOKUP($D203,Organización_Modular!$F$10:$G$195,2,FALSE)=N$23,Itinerario!T203," ")," ")</f>
        <v xml:space="preserve"> </v>
      </c>
      <c r="O203" s="52" t="str">
        <f>_xlfn.IFNA(IF(VLOOKUP($D203,Organización_Modular!$F$10:$G$195,2,FALSE)=O$23,Itinerario!W203," ")," ")</f>
        <v xml:space="preserve"> </v>
      </c>
      <c r="P203" s="52" t="str">
        <f>_xlfn.IFNA(IF(VLOOKUP($D203,Organización_Modular!$F$10:$G$195,2,FALSE)=P$23,Itinerario!T203," ")," ")</f>
        <v xml:space="preserve"> </v>
      </c>
      <c r="Q203" s="52" t="str">
        <f>_xlfn.IFNA(IF(VLOOKUP($D203,Organización_Modular!$F$10:$G$195,2,FALSE)=Q$23,Itinerario!W203," ")," ")</f>
        <v xml:space="preserve"> </v>
      </c>
      <c r="R203" s="52">
        <f>Organización_Modular!H189</f>
        <v>0</v>
      </c>
      <c r="S203" s="52">
        <f>Organización_Modular!I189</f>
        <v>0</v>
      </c>
      <c r="T203" s="110">
        <f t="shared" si="20"/>
        <v>0</v>
      </c>
      <c r="U203" s="52">
        <f t="shared" si="21"/>
        <v>0</v>
      </c>
      <c r="V203" s="52">
        <f t="shared" si="22"/>
        <v>0</v>
      </c>
      <c r="W203" s="110">
        <f t="shared" si="23"/>
        <v>0</v>
      </c>
      <c r="X203" s="115">
        <f t="shared" si="18"/>
        <v>0</v>
      </c>
    </row>
    <row r="204" spans="1:24" ht="18" hidden="1" customHeight="1" x14ac:dyDescent="0.2">
      <c r="A204" s="478"/>
      <c r="B204" s="386"/>
      <c r="C204" s="481"/>
      <c r="D204" s="480">
        <f>Organización_Modular!F190</f>
        <v>0</v>
      </c>
      <c r="E204" s="480"/>
      <c r="F204" s="52" t="str">
        <f>_xlfn.IFNA(IF(VLOOKUP($D204,Organización_Modular!$F$10:$G$195,2,FALSE)=F$23,Itinerario!T204," ")," ")</f>
        <v xml:space="preserve"> </v>
      </c>
      <c r="G204" s="52" t="str">
        <f>_xlfn.IFNA(IF(VLOOKUP($D204,Organización_Modular!$F$10:$G$195,2,FALSE)=G$23,Itinerario!W204," ")," ")</f>
        <v xml:space="preserve"> </v>
      </c>
      <c r="H204" s="52" t="str">
        <f>_xlfn.IFNA(IF(VLOOKUP($D204,Organización_Modular!$F$10:$G$195,2,FALSE)=H$23,Itinerario!T204," ")," ")</f>
        <v xml:space="preserve"> </v>
      </c>
      <c r="I204" s="52" t="str">
        <f>_xlfn.IFNA(IF(VLOOKUP($D204,Organización_Modular!$F$10:$G$195,2,FALSE)=I$23,Itinerario!W204," ")," ")</f>
        <v xml:space="preserve"> </v>
      </c>
      <c r="J204" s="52" t="str">
        <f>_xlfn.IFNA(IF(VLOOKUP($D204,Organización_Modular!$F$10:$G$195,2,FALSE)=J$23,Itinerario!T204," ")," ")</f>
        <v xml:space="preserve"> </v>
      </c>
      <c r="K204" s="52" t="str">
        <f>_xlfn.IFNA(IF(VLOOKUP($D204,Organización_Modular!$F$10:$G$195,2,FALSE)=K$23,Itinerario!W204," ")," ")</f>
        <v xml:space="preserve"> </v>
      </c>
      <c r="L204" s="52" t="str">
        <f>_xlfn.IFNA(IF(VLOOKUP($D204,Organización_Modular!$F$10:$G$195,2,FALSE)=L$23,Itinerario!T204," ")," ")</f>
        <v xml:space="preserve"> </v>
      </c>
      <c r="M204" s="52" t="str">
        <f>_xlfn.IFNA(IF(VLOOKUP($D204,Organización_Modular!$F$10:$G$195,2,FALSE)=M$23,Itinerario!W204," ")," ")</f>
        <v xml:space="preserve"> </v>
      </c>
      <c r="N204" s="52" t="str">
        <f>_xlfn.IFNA(IF(VLOOKUP($D204,Organización_Modular!$F$10:$G$195,2,FALSE)=N$23,Itinerario!T204," ")," ")</f>
        <v xml:space="preserve"> </v>
      </c>
      <c r="O204" s="52" t="str">
        <f>_xlfn.IFNA(IF(VLOOKUP($D204,Organización_Modular!$F$10:$G$195,2,FALSE)=O$23,Itinerario!W204," ")," ")</f>
        <v xml:space="preserve"> </v>
      </c>
      <c r="P204" s="52" t="str">
        <f>_xlfn.IFNA(IF(VLOOKUP($D204,Organización_Modular!$F$10:$G$195,2,FALSE)=P$23,Itinerario!T204," ")," ")</f>
        <v xml:space="preserve"> </v>
      </c>
      <c r="Q204" s="52" t="str">
        <f>_xlfn.IFNA(IF(VLOOKUP($D204,Organización_Modular!$F$10:$G$195,2,FALSE)=Q$23,Itinerario!W204," ")," ")</f>
        <v xml:space="preserve"> </v>
      </c>
      <c r="R204" s="52">
        <f>Organización_Modular!H190</f>
        <v>0</v>
      </c>
      <c r="S204" s="52">
        <f>Organización_Modular!I190</f>
        <v>0</v>
      </c>
      <c r="T204" s="110">
        <f t="shared" si="20"/>
        <v>0</v>
      </c>
      <c r="U204" s="52">
        <f t="shared" si="21"/>
        <v>0</v>
      </c>
      <c r="V204" s="52">
        <f t="shared" si="22"/>
        <v>0</v>
      </c>
      <c r="W204" s="110">
        <f t="shared" si="23"/>
        <v>0</v>
      </c>
      <c r="X204" s="115">
        <f t="shared" si="18"/>
        <v>0</v>
      </c>
    </row>
    <row r="205" spans="1:24" ht="18" hidden="1" customHeight="1" x14ac:dyDescent="0.2">
      <c r="A205" s="478"/>
      <c r="B205" s="386"/>
      <c r="C205" s="481"/>
      <c r="D205" s="480">
        <f>Organización_Modular!F191</f>
        <v>0</v>
      </c>
      <c r="E205" s="480"/>
      <c r="F205" s="52" t="str">
        <f>_xlfn.IFNA(IF(VLOOKUP($D205,Organización_Modular!$F$10:$G$195,2,FALSE)=F$23,Itinerario!T205," ")," ")</f>
        <v xml:space="preserve"> </v>
      </c>
      <c r="G205" s="52" t="str">
        <f>_xlfn.IFNA(IF(VLOOKUP($D205,Organización_Modular!$F$10:$G$195,2,FALSE)=G$23,Itinerario!W205," ")," ")</f>
        <v xml:space="preserve"> </v>
      </c>
      <c r="H205" s="52" t="str">
        <f>_xlfn.IFNA(IF(VLOOKUP($D205,Organización_Modular!$F$10:$G$195,2,FALSE)=H$23,Itinerario!T205," ")," ")</f>
        <v xml:space="preserve"> </v>
      </c>
      <c r="I205" s="52" t="str">
        <f>_xlfn.IFNA(IF(VLOOKUP($D205,Organización_Modular!$F$10:$G$195,2,FALSE)=I$23,Itinerario!W205," ")," ")</f>
        <v xml:space="preserve"> </v>
      </c>
      <c r="J205" s="52" t="str">
        <f>_xlfn.IFNA(IF(VLOOKUP($D205,Organización_Modular!$F$10:$G$195,2,FALSE)=J$23,Itinerario!T205," ")," ")</f>
        <v xml:space="preserve"> </v>
      </c>
      <c r="K205" s="52" t="str">
        <f>_xlfn.IFNA(IF(VLOOKUP($D205,Organización_Modular!$F$10:$G$195,2,FALSE)=K$23,Itinerario!W205," ")," ")</f>
        <v xml:space="preserve"> </v>
      </c>
      <c r="L205" s="52" t="str">
        <f>_xlfn.IFNA(IF(VLOOKUP($D205,Organización_Modular!$F$10:$G$195,2,FALSE)=L$23,Itinerario!T205," ")," ")</f>
        <v xml:space="preserve"> </v>
      </c>
      <c r="M205" s="52" t="str">
        <f>_xlfn.IFNA(IF(VLOOKUP($D205,Organización_Modular!$F$10:$G$195,2,FALSE)=M$23,Itinerario!W205," ")," ")</f>
        <v xml:space="preserve"> </v>
      </c>
      <c r="N205" s="52" t="str">
        <f>_xlfn.IFNA(IF(VLOOKUP($D205,Organización_Modular!$F$10:$G$195,2,FALSE)=N$23,Itinerario!T205," ")," ")</f>
        <v xml:space="preserve"> </v>
      </c>
      <c r="O205" s="52" t="str">
        <f>_xlfn.IFNA(IF(VLOOKUP($D205,Organización_Modular!$F$10:$G$195,2,FALSE)=O$23,Itinerario!W205," ")," ")</f>
        <v xml:space="preserve"> </v>
      </c>
      <c r="P205" s="52" t="str">
        <f>_xlfn.IFNA(IF(VLOOKUP($D205,Organización_Modular!$F$10:$G$195,2,FALSE)=P$23,Itinerario!T205," ")," ")</f>
        <v xml:space="preserve"> </v>
      </c>
      <c r="Q205" s="52" t="str">
        <f>_xlfn.IFNA(IF(VLOOKUP($D205,Organización_Modular!$F$10:$G$195,2,FALSE)=Q$23,Itinerario!W205," ")," ")</f>
        <v xml:space="preserve"> </v>
      </c>
      <c r="R205" s="52">
        <f>Organización_Modular!H191</f>
        <v>0</v>
      </c>
      <c r="S205" s="52">
        <f>Organización_Modular!I191</f>
        <v>0</v>
      </c>
      <c r="T205" s="110">
        <f t="shared" si="20"/>
        <v>0</v>
      </c>
      <c r="U205" s="52">
        <f t="shared" si="21"/>
        <v>0</v>
      </c>
      <c r="V205" s="52">
        <f t="shared" si="22"/>
        <v>0</v>
      </c>
      <c r="W205" s="110">
        <f t="shared" si="23"/>
        <v>0</v>
      </c>
      <c r="X205" s="115">
        <f t="shared" si="18"/>
        <v>0</v>
      </c>
    </row>
    <row r="206" spans="1:24" ht="18" hidden="1" customHeight="1" x14ac:dyDescent="0.2">
      <c r="A206" s="478"/>
      <c r="B206" s="386"/>
      <c r="C206" s="481"/>
      <c r="D206" s="480">
        <f>Organización_Modular!F192</f>
        <v>0</v>
      </c>
      <c r="E206" s="480"/>
      <c r="F206" s="52" t="str">
        <f>_xlfn.IFNA(IF(VLOOKUP($D206,Organización_Modular!$F$10:$G$195,2,FALSE)=F$23,Itinerario!T206," ")," ")</f>
        <v xml:space="preserve"> </v>
      </c>
      <c r="G206" s="52" t="str">
        <f>_xlfn.IFNA(IF(VLOOKUP($D206,Organización_Modular!$F$10:$G$195,2,FALSE)=G$23,Itinerario!W206," ")," ")</f>
        <v xml:space="preserve"> </v>
      </c>
      <c r="H206" s="52" t="str">
        <f>_xlfn.IFNA(IF(VLOOKUP($D206,Organización_Modular!$F$10:$G$195,2,FALSE)=H$23,Itinerario!T206," ")," ")</f>
        <v xml:space="preserve"> </v>
      </c>
      <c r="I206" s="52" t="str">
        <f>_xlfn.IFNA(IF(VLOOKUP($D206,Organización_Modular!$F$10:$G$195,2,FALSE)=I$23,Itinerario!W206," ")," ")</f>
        <v xml:space="preserve"> </v>
      </c>
      <c r="J206" s="52" t="str">
        <f>_xlfn.IFNA(IF(VLOOKUP($D206,Organización_Modular!$F$10:$G$195,2,FALSE)=J$23,Itinerario!T206," ")," ")</f>
        <v xml:space="preserve"> </v>
      </c>
      <c r="K206" s="52" t="str">
        <f>_xlfn.IFNA(IF(VLOOKUP($D206,Organización_Modular!$F$10:$G$195,2,FALSE)=K$23,Itinerario!W206," ")," ")</f>
        <v xml:space="preserve"> </v>
      </c>
      <c r="L206" s="52" t="str">
        <f>_xlfn.IFNA(IF(VLOOKUP($D206,Organización_Modular!$F$10:$G$195,2,FALSE)=L$23,Itinerario!T206," ")," ")</f>
        <v xml:space="preserve"> </v>
      </c>
      <c r="M206" s="52" t="str">
        <f>_xlfn.IFNA(IF(VLOOKUP($D206,Organización_Modular!$F$10:$G$195,2,FALSE)=M$23,Itinerario!W206," ")," ")</f>
        <v xml:space="preserve"> </v>
      </c>
      <c r="N206" s="52" t="str">
        <f>_xlfn.IFNA(IF(VLOOKUP($D206,Organización_Modular!$F$10:$G$195,2,FALSE)=N$23,Itinerario!T206," ")," ")</f>
        <v xml:space="preserve"> </v>
      </c>
      <c r="O206" s="52" t="str">
        <f>_xlfn.IFNA(IF(VLOOKUP($D206,Organización_Modular!$F$10:$G$195,2,FALSE)=O$23,Itinerario!W206," ")," ")</f>
        <v xml:space="preserve"> </v>
      </c>
      <c r="P206" s="52" t="str">
        <f>_xlfn.IFNA(IF(VLOOKUP($D206,Organización_Modular!$F$10:$G$195,2,FALSE)=P$23,Itinerario!T206," ")," ")</f>
        <v xml:space="preserve"> </v>
      </c>
      <c r="Q206" s="52" t="str">
        <f>_xlfn.IFNA(IF(VLOOKUP($D206,Organización_Modular!$F$10:$G$195,2,FALSE)=Q$23,Itinerario!W206," ")," ")</f>
        <v xml:space="preserve"> </v>
      </c>
      <c r="R206" s="52">
        <f>Organización_Modular!H192</f>
        <v>0</v>
      </c>
      <c r="S206" s="52">
        <f>Organización_Modular!I192</f>
        <v>0</v>
      </c>
      <c r="T206" s="110">
        <f t="shared" si="20"/>
        <v>0</v>
      </c>
      <c r="U206" s="52">
        <f t="shared" si="21"/>
        <v>0</v>
      </c>
      <c r="V206" s="52">
        <f t="shared" si="22"/>
        <v>0</v>
      </c>
      <c r="W206" s="110">
        <f t="shared" si="23"/>
        <v>0</v>
      </c>
      <c r="X206" s="115">
        <f t="shared" si="18"/>
        <v>0</v>
      </c>
    </row>
    <row r="207" spans="1:24" ht="18" hidden="1" customHeight="1" x14ac:dyDescent="0.2">
      <c r="A207" s="478"/>
      <c r="B207" s="386"/>
      <c r="C207" s="481"/>
      <c r="D207" s="480">
        <f>Organización_Modular!F193</f>
        <v>0</v>
      </c>
      <c r="E207" s="480"/>
      <c r="F207" s="52" t="str">
        <f>_xlfn.IFNA(IF(VLOOKUP($D207,Organización_Modular!$F$10:$G$195,2,FALSE)=F$23,Itinerario!T207," ")," ")</f>
        <v xml:space="preserve"> </v>
      </c>
      <c r="G207" s="52" t="str">
        <f>_xlfn.IFNA(IF(VLOOKUP($D207,Organización_Modular!$F$10:$G$195,2,FALSE)=G$23,Itinerario!W207," ")," ")</f>
        <v xml:space="preserve"> </v>
      </c>
      <c r="H207" s="52" t="str">
        <f>_xlfn.IFNA(IF(VLOOKUP($D207,Organización_Modular!$F$10:$G$195,2,FALSE)=H$23,Itinerario!T207," ")," ")</f>
        <v xml:space="preserve"> </v>
      </c>
      <c r="I207" s="52" t="str">
        <f>_xlfn.IFNA(IF(VLOOKUP($D207,Organización_Modular!$F$10:$G$195,2,FALSE)=I$23,Itinerario!W207," ")," ")</f>
        <v xml:space="preserve"> </v>
      </c>
      <c r="J207" s="52" t="str">
        <f>_xlfn.IFNA(IF(VLOOKUP($D207,Organización_Modular!$F$10:$G$195,2,FALSE)=J$23,Itinerario!T207," ")," ")</f>
        <v xml:space="preserve"> </v>
      </c>
      <c r="K207" s="52" t="str">
        <f>_xlfn.IFNA(IF(VLOOKUP($D207,Organización_Modular!$F$10:$G$195,2,FALSE)=K$23,Itinerario!W207," ")," ")</f>
        <v xml:space="preserve"> </v>
      </c>
      <c r="L207" s="52" t="str">
        <f>_xlfn.IFNA(IF(VLOOKUP($D207,Organización_Modular!$F$10:$G$195,2,FALSE)=L$23,Itinerario!T207," ")," ")</f>
        <v xml:space="preserve"> </v>
      </c>
      <c r="M207" s="52" t="str">
        <f>_xlfn.IFNA(IF(VLOOKUP($D207,Organización_Modular!$F$10:$G$195,2,FALSE)=M$23,Itinerario!W207," ")," ")</f>
        <v xml:space="preserve"> </v>
      </c>
      <c r="N207" s="52" t="str">
        <f>_xlfn.IFNA(IF(VLOOKUP($D207,Organización_Modular!$F$10:$G$195,2,FALSE)=N$23,Itinerario!T207," ")," ")</f>
        <v xml:space="preserve"> </v>
      </c>
      <c r="O207" s="52" t="str">
        <f>_xlfn.IFNA(IF(VLOOKUP($D207,Organización_Modular!$F$10:$G$195,2,FALSE)=O$23,Itinerario!W207," ")," ")</f>
        <v xml:space="preserve"> </v>
      </c>
      <c r="P207" s="52" t="str">
        <f>_xlfn.IFNA(IF(VLOOKUP($D207,Organización_Modular!$F$10:$G$195,2,FALSE)=P$23,Itinerario!T207," ")," ")</f>
        <v xml:space="preserve"> </v>
      </c>
      <c r="Q207" s="52" t="str">
        <f>_xlfn.IFNA(IF(VLOOKUP($D207,Organización_Modular!$F$10:$G$195,2,FALSE)=Q$23,Itinerario!W207," ")," ")</f>
        <v xml:space="preserve"> </v>
      </c>
      <c r="R207" s="52">
        <f>Organización_Modular!H193</f>
        <v>0</v>
      </c>
      <c r="S207" s="52">
        <f>Organización_Modular!I193</f>
        <v>0</v>
      </c>
      <c r="T207" s="110">
        <f t="shared" si="20"/>
        <v>0</v>
      </c>
      <c r="U207" s="52">
        <f t="shared" si="21"/>
        <v>0</v>
      </c>
      <c r="V207" s="52">
        <f t="shared" si="22"/>
        <v>0</v>
      </c>
      <c r="W207" s="110">
        <f t="shared" si="23"/>
        <v>0</v>
      </c>
      <c r="X207" s="115">
        <f t="shared" si="18"/>
        <v>0</v>
      </c>
    </row>
    <row r="208" spans="1:24" ht="18" hidden="1" customHeight="1" x14ac:dyDescent="0.2">
      <c r="A208" s="478"/>
      <c r="B208" s="386"/>
      <c r="C208" s="481"/>
      <c r="D208" s="480">
        <f>Organización_Modular!F194</f>
        <v>0</v>
      </c>
      <c r="E208" s="480"/>
      <c r="F208" s="52" t="str">
        <f>_xlfn.IFNA(IF(VLOOKUP($D208,Organización_Modular!$F$10:$G$195,2,FALSE)=F$23,Itinerario!T208," ")," ")</f>
        <v xml:space="preserve"> </v>
      </c>
      <c r="G208" s="52" t="str">
        <f>_xlfn.IFNA(IF(VLOOKUP($D208,Organización_Modular!$F$10:$G$195,2,FALSE)=G$23,Itinerario!W208," ")," ")</f>
        <v xml:space="preserve"> </v>
      </c>
      <c r="H208" s="52" t="str">
        <f>_xlfn.IFNA(IF(VLOOKUP($D208,Organización_Modular!$F$10:$G$195,2,FALSE)=H$23,Itinerario!T208," ")," ")</f>
        <v xml:space="preserve"> </v>
      </c>
      <c r="I208" s="52" t="str">
        <f>_xlfn.IFNA(IF(VLOOKUP($D208,Organización_Modular!$F$10:$G$195,2,FALSE)=I$23,Itinerario!W208," ")," ")</f>
        <v xml:space="preserve"> </v>
      </c>
      <c r="J208" s="52" t="str">
        <f>_xlfn.IFNA(IF(VLOOKUP($D208,Organización_Modular!$F$10:$G$195,2,FALSE)=J$23,Itinerario!T208," ")," ")</f>
        <v xml:space="preserve"> </v>
      </c>
      <c r="K208" s="52" t="str">
        <f>_xlfn.IFNA(IF(VLOOKUP($D208,Organización_Modular!$F$10:$G$195,2,FALSE)=K$23,Itinerario!W208," ")," ")</f>
        <v xml:space="preserve"> </v>
      </c>
      <c r="L208" s="52" t="str">
        <f>_xlfn.IFNA(IF(VLOOKUP($D208,Organización_Modular!$F$10:$G$195,2,FALSE)=L$23,Itinerario!T208," ")," ")</f>
        <v xml:space="preserve"> </v>
      </c>
      <c r="M208" s="52" t="str">
        <f>_xlfn.IFNA(IF(VLOOKUP($D208,Organización_Modular!$F$10:$G$195,2,FALSE)=M$23,Itinerario!W208," ")," ")</f>
        <v xml:space="preserve"> </v>
      </c>
      <c r="N208" s="52" t="str">
        <f>_xlfn.IFNA(IF(VLOOKUP($D208,Organización_Modular!$F$10:$G$195,2,FALSE)=N$23,Itinerario!T208," ")," ")</f>
        <v xml:space="preserve"> </v>
      </c>
      <c r="O208" s="52" t="str">
        <f>_xlfn.IFNA(IF(VLOOKUP($D208,Organización_Modular!$F$10:$G$195,2,FALSE)=O$23,Itinerario!W208," ")," ")</f>
        <v xml:space="preserve"> </v>
      </c>
      <c r="P208" s="52" t="str">
        <f>_xlfn.IFNA(IF(VLOOKUP($D208,Organización_Modular!$F$10:$G$195,2,FALSE)=P$23,Itinerario!T208," ")," ")</f>
        <v xml:space="preserve"> </v>
      </c>
      <c r="Q208" s="52" t="str">
        <f>_xlfn.IFNA(IF(VLOOKUP($D208,Organización_Modular!$F$10:$G$195,2,FALSE)=Q$23,Itinerario!W208," ")," ")</f>
        <v xml:space="preserve"> </v>
      </c>
      <c r="R208" s="52">
        <f>Organización_Modular!H194</f>
        <v>0</v>
      </c>
      <c r="S208" s="52">
        <f>Organización_Modular!I194</f>
        <v>0</v>
      </c>
      <c r="T208" s="110">
        <f t="shared" si="20"/>
        <v>0</v>
      </c>
      <c r="U208" s="52">
        <f t="shared" si="21"/>
        <v>0</v>
      </c>
      <c r="V208" s="52">
        <f t="shared" si="22"/>
        <v>0</v>
      </c>
      <c r="W208" s="110">
        <f t="shared" si="23"/>
        <v>0</v>
      </c>
      <c r="X208" s="115">
        <f t="shared" si="18"/>
        <v>0</v>
      </c>
    </row>
    <row r="209" spans="1:24" ht="28.5" hidden="1" customHeight="1" x14ac:dyDescent="0.2">
      <c r="A209" s="478"/>
      <c r="B209" s="499" t="str">
        <f>B54</f>
        <v>Experiencias formativas en situaciones reales de trabajo (ESRT)</v>
      </c>
      <c r="C209" s="500"/>
      <c r="D209" s="500"/>
      <c r="E209" s="500"/>
      <c r="F209" s="243"/>
      <c r="G209" s="243"/>
      <c r="H209" s="243"/>
      <c r="I209" s="243"/>
      <c r="J209" s="243"/>
      <c r="K209" s="243"/>
      <c r="L209" s="243"/>
      <c r="M209" s="243"/>
      <c r="N209" s="243"/>
      <c r="O209" s="243"/>
      <c r="P209" s="243"/>
      <c r="Q209" s="243"/>
      <c r="R209" s="246">
        <f>Organización_Modular!H195</f>
        <v>0</v>
      </c>
      <c r="S209" s="244">
        <f>Organización_Modular!I195</f>
        <v>0</v>
      </c>
      <c r="T209" s="245">
        <f t="shared" si="20"/>
        <v>0</v>
      </c>
      <c r="U209" s="244">
        <f t="shared" si="21"/>
        <v>0</v>
      </c>
      <c r="V209" s="244">
        <f t="shared" si="22"/>
        <v>0</v>
      </c>
      <c r="W209" s="245">
        <f t="shared" si="23"/>
        <v>0</v>
      </c>
      <c r="X209" s="115">
        <f t="shared" si="18"/>
        <v>0</v>
      </c>
    </row>
    <row r="210" spans="1:24" ht="128.25" customHeight="1" x14ac:dyDescent="0.2">
      <c r="A210" s="394" t="s">
        <v>162</v>
      </c>
      <c r="B210" s="394"/>
      <c r="C210" s="394"/>
      <c r="D210" s="394"/>
      <c r="E210" s="394"/>
      <c r="F210" s="394"/>
      <c r="G210" s="394"/>
      <c r="H210" s="394"/>
      <c r="I210" s="394"/>
      <c r="J210" s="394"/>
      <c r="K210" s="394"/>
      <c r="L210" s="394"/>
      <c r="M210" s="394"/>
      <c r="N210" s="394"/>
      <c r="O210" s="394"/>
      <c r="P210" s="394"/>
      <c r="Q210" s="394"/>
      <c r="R210" s="394"/>
      <c r="S210" s="394"/>
      <c r="T210" s="394"/>
      <c r="U210" s="394"/>
      <c r="V210" s="394"/>
      <c r="W210" s="394"/>
      <c r="X210" s="115"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hidden="1" customHeight="1" x14ac:dyDescent="0.2">
      <c r="A211" s="479"/>
      <c r="B211" s="479"/>
      <c r="C211" s="479"/>
      <c r="D211" s="479"/>
      <c r="E211" s="479"/>
      <c r="F211" s="479"/>
      <c r="G211" s="479"/>
      <c r="H211" s="479"/>
      <c r="I211" s="479"/>
      <c r="J211" s="479"/>
      <c r="K211" s="479"/>
      <c r="L211" s="479"/>
      <c r="M211" s="479"/>
      <c r="N211" s="479"/>
      <c r="O211" s="479"/>
      <c r="P211" s="479"/>
      <c r="Q211" s="479"/>
      <c r="R211" s="479"/>
      <c r="S211" s="479"/>
      <c r="T211" s="479"/>
      <c r="U211" s="479"/>
      <c r="V211" s="479"/>
      <c r="W211" s="479"/>
      <c r="X211" s="115">
        <f>A211</f>
        <v>0</v>
      </c>
    </row>
    <row r="212" spans="1:24" ht="21" customHeight="1" x14ac:dyDescent="0.2"/>
    <row r="213" spans="1:24" ht="21" customHeight="1" x14ac:dyDescent="0.2"/>
    <row r="214" spans="1:24" ht="21" customHeight="1" x14ac:dyDescent="0.2"/>
  </sheetData>
  <sheetProtection algorithmName="SHA-512" hashValue="cFpOhW/AWlkDk0enIdwiMtWTLpY826pVd7njI0E2z0WDzQ8/k/P8iS1ANGEFP8Sxjn2QaRAffkC+lgJ4pTZA1Q==" saltValue="4R9+nJkYztpW00UL2dhgzw==" spinCount="100000" sheet="1" objects="1" scenarios="1" formatRows="0" autoFilter="0"/>
  <autoFilter xmlns:x14="http://schemas.microsoft.com/office/spreadsheetml/2009/9/main" ref="A21:X211">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filterColumn colId="23">
      <filters>
        <mc:AlternateContent xmlns:mc="http://schemas.openxmlformats.org/markup-compatibility/2006">
          <mc:Choice Requires="x14">
            <x14:filter val="112"/>
            <x14:filter val="128"/>
            <x14:filter val="48"/>
            <x14:filter val="64"/>
            <x14:filter val="80"/>
            <x14:filter val="96"/>
            <x14:filter val="Pautas generales:_x000a_1. Verificar que la redacción en los campos de: denominación del módulo, de la competencia  especifica, competencia para la empleabilidad y unidades didácticas sean las mismas que los formatos anteriores._x000a_2. La distribución de las unidades didácticas por periodos académicos deben responder al desarrollo de un aprendizaje progresivo._x000a_3.  Un (1) crédito equivale a un mínimo de 16 horas de teoría o el doble de horas de práctica, de acuerdo a lo establecido en la Ley 30512._x000a_4. Determinar el mínimo de créditos por componente curricular, de acuerdo a la normativa._x000a_5. En el caso de los IES, el total de créditos y horas no debe superar el número mínimo de créditos y horas del siguiente nivel formativo, de acuerdo a la normativa._x000a_6.En caso, la modalidad del servicio sea semipresencial,  resaltar las unidades didácticas que se desarrollen en entornos virtuales. _x000a_*Se considera el código de la carrera del CNOF, de ser el caso._x000a_** Llenar la celda siempre que la modalidad sea semipresencial, caso contrario dejar en blanco."/>
            <x14:filter val="Total"/>
          </mc:Choice>
          <mc:Fallback>
            <filter val="112"/>
            <filter val="128"/>
            <filter val="48"/>
            <filter val="64"/>
            <filter val="80"/>
            <filter val="96"/>
            <filter val="Total"/>
          </mc:Fallback>
        </mc:AlternateContent>
      </filters>
    </filterColumn>
  </autoFilter>
  <mergeCells count="265">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D94:E94"/>
    <mergeCell ref="D110:E110"/>
    <mergeCell ref="D111:E111"/>
    <mergeCell ref="D112:E112"/>
    <mergeCell ref="D113:E113"/>
    <mergeCell ref="D114:E114"/>
    <mergeCell ref="D132:E132"/>
    <mergeCell ref="D144:E144"/>
    <mergeCell ref="D143:E143"/>
    <mergeCell ref="D142:E142"/>
    <mergeCell ref="D141:E141"/>
    <mergeCell ref="D136:E136"/>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Y13:AJ13"/>
    <mergeCell ref="Y14:AC14"/>
    <mergeCell ref="AD14:AJ14"/>
    <mergeCell ref="C7:K7"/>
    <mergeCell ref="L7:R7"/>
    <mergeCell ref="S7:W7"/>
    <mergeCell ref="G9:L9"/>
    <mergeCell ref="U9:W9"/>
    <mergeCell ref="M9:O9"/>
    <mergeCell ref="P9:R9"/>
    <mergeCell ref="S9:T9"/>
  </mergeCells>
  <conditionalFormatting sqref="T17">
    <cfRule type="cellIs" dxfId="102" priority="90" operator="greaterThanOrEqual">
      <formula>200</formula>
    </cfRule>
    <cfRule type="cellIs" dxfId="101" priority="152" operator="lessThan">
      <formula>120</formula>
    </cfRule>
  </conditionalFormatting>
  <conditionalFormatting sqref="W17">
    <cfRule type="cellIs" dxfId="100" priority="89" operator="lessThan">
      <formula>2550</formula>
    </cfRule>
  </conditionalFormatting>
  <conditionalFormatting sqref="T14">
    <cfRule type="cellIs" dxfId="99" priority="151" operator="lessThan">
      <formula>89</formula>
    </cfRule>
  </conditionalFormatting>
  <conditionalFormatting sqref="T15">
    <cfRule type="cellIs" dxfId="98" priority="150" operator="lessThan">
      <formula>19</formula>
    </cfRule>
  </conditionalFormatting>
  <conditionalFormatting sqref="T16">
    <cfRule type="cellIs" dxfId="97" priority="149" operator="lessThan">
      <formula>12</formula>
    </cfRule>
  </conditionalFormatting>
  <conditionalFormatting sqref="R209">
    <cfRule type="cellIs" dxfId="96" priority="125" operator="equal">
      <formula>0</formula>
    </cfRule>
  </conditionalFormatting>
  <conditionalFormatting sqref="R178">
    <cfRule type="cellIs" dxfId="95" priority="97" operator="equal">
      <formula>0</formula>
    </cfRule>
  </conditionalFormatting>
  <conditionalFormatting sqref="R147">
    <cfRule type="cellIs" dxfId="94" priority="96" operator="equal">
      <formula>0</formula>
    </cfRule>
  </conditionalFormatting>
  <conditionalFormatting sqref="R116">
    <cfRule type="cellIs" dxfId="93" priority="95" operator="equal">
      <formula>0</formula>
    </cfRule>
  </conditionalFormatting>
  <conditionalFormatting sqref="R85">
    <cfRule type="cellIs" dxfId="92" priority="94" operator="equal">
      <formula>0</formula>
    </cfRule>
  </conditionalFormatting>
  <conditionalFormatting sqref="R54">
    <cfRule type="cellIs" dxfId="91" priority="93" operator="equal">
      <formula>0</formula>
    </cfRule>
  </conditionalFormatting>
  <conditionalFormatting sqref="Z17">
    <cfRule type="cellIs" dxfId="90" priority="59" operator="between">
      <formula>511</formula>
      <formula>540</formula>
    </cfRule>
    <cfRule type="cellIs" dxfId="89" priority="60" operator="between">
      <formula>481</formula>
      <formula>510</formula>
    </cfRule>
    <cfRule type="cellIs" dxfId="88" priority="83" operator="equal">
      <formula>480</formula>
    </cfRule>
    <cfRule type="cellIs" dxfId="87" priority="84" operator="lessThan">
      <formula>480</formula>
    </cfRule>
    <cfRule type="cellIs" dxfId="86" priority="85" operator="greaterThan">
      <formula>510</formula>
    </cfRule>
  </conditionalFormatting>
  <conditionalFormatting sqref="AD14:AJ14">
    <cfRule type="cellIs" dxfId="85" priority="26" operator="greaterThan">
      <formula>3240</formula>
    </cfRule>
    <cfRule type="cellIs" dxfId="84" priority="27" operator="between">
      <formula>3061</formula>
      <formula>3240</formula>
    </cfRule>
    <cfRule type="cellIs" dxfId="83" priority="28" operator="between">
      <formula>2881</formula>
      <formula>3060</formula>
    </cfRule>
    <cfRule type="cellIs" dxfId="82" priority="79" operator="between">
      <formula>2166</formula>
      <formula>2880</formula>
    </cfRule>
    <cfRule type="cellIs" dxfId="81" priority="82" operator="lessThan">
      <formula>2166</formula>
    </cfRule>
  </conditionalFormatting>
  <conditionalFormatting sqref="Y17">
    <cfRule type="cellIs" dxfId="80" priority="76" operator="between">
      <formula>18</formula>
      <formula>24</formula>
    </cfRule>
    <cfRule type="cellIs" dxfId="79" priority="77" operator="lessThan">
      <formula>18</formula>
    </cfRule>
    <cfRule type="cellIs" dxfId="78" priority="78" operator="greaterThan">
      <formula>24</formula>
    </cfRule>
  </conditionalFormatting>
  <conditionalFormatting sqref="AA17">
    <cfRule type="cellIs" dxfId="77" priority="73" operator="between">
      <formula>18</formula>
      <formula>24</formula>
    </cfRule>
    <cfRule type="cellIs" dxfId="76" priority="74" operator="lessThan">
      <formula>18</formula>
    </cfRule>
    <cfRule type="cellIs" dxfId="75" priority="75" operator="greaterThan">
      <formula>24</formula>
    </cfRule>
  </conditionalFormatting>
  <conditionalFormatting sqref="AC17">
    <cfRule type="cellIs" dxfId="74" priority="70" operator="between">
      <formula>18</formula>
      <formula>24</formula>
    </cfRule>
    <cfRule type="cellIs" dxfId="73" priority="71" operator="lessThan">
      <formula>18</formula>
    </cfRule>
    <cfRule type="cellIs" dxfId="72" priority="72" operator="greaterThan">
      <formula>24</formula>
    </cfRule>
  </conditionalFormatting>
  <conditionalFormatting sqref="AE17">
    <cfRule type="cellIs" dxfId="71" priority="67" operator="between">
      <formula>18</formula>
      <formula>24</formula>
    </cfRule>
    <cfRule type="cellIs" dxfId="70" priority="68" operator="lessThan">
      <formula>18</formula>
    </cfRule>
    <cfRule type="cellIs" dxfId="69" priority="69" operator="greaterThan">
      <formula>24</formula>
    </cfRule>
  </conditionalFormatting>
  <conditionalFormatting sqref="AG17">
    <cfRule type="cellIs" dxfId="68" priority="64" operator="between">
      <formula>18</formula>
      <formula>24</formula>
    </cfRule>
    <cfRule type="cellIs" dxfId="67" priority="65" operator="lessThan">
      <formula>18</formula>
    </cfRule>
    <cfRule type="cellIs" dxfId="66" priority="66" operator="greaterThan">
      <formula>24</formula>
    </cfRule>
  </conditionalFormatting>
  <conditionalFormatting sqref="AI17">
    <cfRule type="cellIs" dxfId="65" priority="61" operator="between">
      <formula>18</formula>
      <formula>24</formula>
    </cfRule>
    <cfRule type="cellIs" dxfId="64" priority="62" operator="lessThan">
      <formula>18</formula>
    </cfRule>
    <cfRule type="cellIs" dxfId="63" priority="63" operator="greaterThan">
      <formula>24</formula>
    </cfRule>
  </conditionalFormatting>
  <conditionalFormatting sqref="AB17">
    <cfRule type="cellIs" dxfId="62" priority="21" operator="between">
      <formula>511</formula>
      <formula>540</formula>
    </cfRule>
    <cfRule type="cellIs" dxfId="61" priority="22" operator="between">
      <formula>481</formula>
      <formula>510</formula>
    </cfRule>
    <cfRule type="cellIs" dxfId="60" priority="23" operator="equal">
      <formula>480</formula>
    </cfRule>
    <cfRule type="cellIs" dxfId="59" priority="24" operator="lessThan">
      <formula>480</formula>
    </cfRule>
    <cfRule type="cellIs" dxfId="58" priority="25" operator="greaterThan">
      <formula>510</formula>
    </cfRule>
  </conditionalFormatting>
  <conditionalFormatting sqref="AD17">
    <cfRule type="cellIs" dxfId="57" priority="16" operator="between">
      <formula>511</formula>
      <formula>540</formula>
    </cfRule>
    <cfRule type="cellIs" dxfId="56" priority="17" operator="between">
      <formula>481</formula>
      <formula>510</formula>
    </cfRule>
    <cfRule type="cellIs" dxfId="55" priority="18" operator="equal">
      <formula>480</formula>
    </cfRule>
    <cfRule type="cellIs" dxfId="54" priority="19" operator="lessThan">
      <formula>480</formula>
    </cfRule>
    <cfRule type="cellIs" dxfId="53" priority="20" operator="greaterThan">
      <formula>510</formula>
    </cfRule>
  </conditionalFormatting>
  <conditionalFormatting sqref="AF17">
    <cfRule type="cellIs" dxfId="52" priority="11" operator="between">
      <formula>511</formula>
      <formula>540</formula>
    </cfRule>
    <cfRule type="cellIs" dxfId="51" priority="12" operator="between">
      <formula>481</formula>
      <formula>510</formula>
    </cfRule>
    <cfRule type="cellIs" dxfId="50" priority="13" operator="equal">
      <formula>480</formula>
    </cfRule>
    <cfRule type="cellIs" dxfId="49" priority="14" operator="lessThan">
      <formula>480</formula>
    </cfRule>
    <cfRule type="cellIs" dxfId="48" priority="15" operator="greaterThan">
      <formula>510</formula>
    </cfRule>
  </conditionalFormatting>
  <conditionalFormatting sqref="AH17">
    <cfRule type="cellIs" dxfId="47" priority="6" operator="between">
      <formula>511</formula>
      <formula>540</formula>
    </cfRule>
    <cfRule type="cellIs" dxfId="46" priority="7" operator="between">
      <formula>481</formula>
      <formula>510</formula>
    </cfRule>
    <cfRule type="cellIs" dxfId="45" priority="8" operator="equal">
      <formula>480</formula>
    </cfRule>
    <cfRule type="cellIs" dxfId="44" priority="9" operator="lessThan">
      <formula>480</formula>
    </cfRule>
    <cfRule type="cellIs" dxfId="43" priority="10" operator="greaterThan">
      <formula>510</formula>
    </cfRule>
  </conditionalFormatting>
  <conditionalFormatting sqref="AJ17">
    <cfRule type="cellIs" dxfId="42" priority="1" operator="between">
      <formula>511</formula>
      <formula>540</formula>
    </cfRule>
    <cfRule type="cellIs" dxfId="41" priority="2" operator="between">
      <formula>481</formula>
      <formula>510</formula>
    </cfRule>
    <cfRule type="cellIs" dxfId="40" priority="3" operator="equal">
      <formula>480</formula>
    </cfRule>
    <cfRule type="cellIs" dxfId="39" priority="4" operator="lessThan">
      <formula>480</formula>
    </cfRule>
    <cfRule type="cellIs" dxfId="38" priority="5" operator="greaterThan">
      <formula>510</formula>
    </cfRule>
  </conditionalFormatting>
  <printOptions horizontalCentered="1"/>
  <pageMargins left="0.31496062992125984" right="0.31496062992125984" top="0.35433070866141736" bottom="0.35433070866141736" header="0.31496062992125984" footer="0.31496062992125984"/>
  <pageSetup paperSize="9" scale="60" orientation="landscape" r:id="rId1"/>
  <rowBreaks count="1" manualBreakCount="1">
    <brk id="54" max="22" man="1"/>
  </rowBreaks>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2060"/>
  </sheetPr>
  <dimension ref="A1:G111"/>
  <sheetViews>
    <sheetView view="pageBreakPreview" topLeftCell="B1" zoomScale="142" zoomScaleNormal="90" zoomScaleSheetLayoutView="142" workbookViewId="0">
      <selection activeCell="F3" sqref="F3"/>
    </sheetView>
  </sheetViews>
  <sheetFormatPr baseColWidth="10" defaultRowHeight="15" outlineLevelCol="1" x14ac:dyDescent="0.25"/>
  <cols>
    <col min="1" max="1" width="20.7109375" style="3" customWidth="1"/>
    <col min="2" max="2" width="30.7109375" style="67" customWidth="1"/>
    <col min="3" max="3" width="30.7109375" style="3" customWidth="1" outlineLevel="1"/>
    <col min="4" max="4" width="20.7109375" style="3" customWidth="1" outlineLevel="1"/>
    <col min="5" max="5" width="20.7109375" style="71" customWidth="1" outlineLevel="1"/>
    <col min="6" max="6" width="20.7109375" style="3" customWidth="1" outlineLevel="1"/>
    <col min="7" max="7" width="6.85546875" style="6" customWidth="1"/>
    <col min="8" max="16384" width="11.42578125" style="3"/>
  </cols>
  <sheetData>
    <row r="1" spans="1:7" ht="18.75" x14ac:dyDescent="0.3">
      <c r="A1" s="388" t="s">
        <v>53</v>
      </c>
      <c r="B1" s="388"/>
      <c r="C1" s="388"/>
      <c r="D1" s="388"/>
      <c r="E1" s="388"/>
      <c r="F1" s="388"/>
      <c r="G1" s="3"/>
    </row>
    <row r="2" spans="1:7" ht="12.75" x14ac:dyDescent="0.2">
      <c r="A2" s="37"/>
      <c r="B2" s="179"/>
      <c r="C2" s="37"/>
      <c r="D2" s="37"/>
      <c r="E2" s="37"/>
      <c r="F2" s="37"/>
      <c r="G2" s="3"/>
    </row>
    <row r="3" spans="1:7" s="2" customFormat="1" ht="25.5" customHeight="1" x14ac:dyDescent="0.2">
      <c r="A3" s="21" t="s">
        <v>38</v>
      </c>
      <c r="B3" s="359" t="str">
        <f>Perfil_Egreso!B3</f>
        <v>I.E.S.T.P. "CATALINA BUENDIA DE PECHO"</v>
      </c>
      <c r="C3" s="359"/>
      <c r="D3" s="359"/>
      <c r="E3" s="180" t="s">
        <v>62</v>
      </c>
      <c r="F3" s="178" t="str">
        <f>Perfil_Egreso!E3</f>
        <v>0563619</v>
      </c>
    </row>
    <row r="4" spans="1:7" s="2" customFormat="1" ht="15" customHeight="1" x14ac:dyDescent="0.2">
      <c r="A4" s="180"/>
      <c r="B4" s="180"/>
      <c r="C4" s="76"/>
      <c r="D4" s="76"/>
      <c r="E4" s="76"/>
      <c r="F4" s="76"/>
    </row>
    <row r="5" spans="1:7" s="2" customFormat="1" ht="38.25" customHeight="1" x14ac:dyDescent="0.2">
      <c r="A5" s="21" t="s">
        <v>42</v>
      </c>
      <c r="B5" s="178" t="str">
        <f>Perfil_Egreso!B5</f>
        <v>ACTIVIDADES PROFESIONALES, CIENTÍFICAS Y TÉCNICAS</v>
      </c>
      <c r="C5" s="180" t="s">
        <v>43</v>
      </c>
      <c r="D5" s="178" t="str">
        <f>Perfil_Egreso!D5</f>
        <v>SERVICIOS PRESTADOS A EMPRESAS</v>
      </c>
      <c r="E5" s="180" t="s">
        <v>44</v>
      </c>
      <c r="F5" s="178" t="str">
        <f>Perfil_Egreso!B7</f>
        <v>ACTIVIDADES ADMINISTRATIVAS Y DE APOYO DE OFICINA Y OTRAS ACTIVIDADES DE APOYO A LAS EMPRESAS</v>
      </c>
    </row>
    <row r="6" spans="1:7" ht="12.75" customHeight="1" x14ac:dyDescent="0.2">
      <c r="A6" s="182"/>
      <c r="B6" s="180"/>
      <c r="C6" s="77"/>
      <c r="D6" s="77"/>
      <c r="E6" s="77"/>
      <c r="F6" s="77"/>
      <c r="G6" s="3"/>
    </row>
    <row r="7" spans="1:7" ht="66" customHeight="1" x14ac:dyDescent="0.2">
      <c r="A7" s="182" t="str">
        <f>Perfil_Egreso!A11</f>
        <v>DENOMINACIÓN DEL PROGRAMA DE ESTUDIOS SEGÚN CNOF (según corresponda)</v>
      </c>
      <c r="B7" s="178" t="str">
        <f>Perfil_Egreso!B11:C11</f>
        <v>ADMINISTRACIÓN DE EMPRESAS</v>
      </c>
      <c r="C7" s="181" t="s">
        <v>46</v>
      </c>
      <c r="D7" s="201" t="str">
        <f>Perfil_Egreso!E11</f>
        <v>M2982-3-001</v>
      </c>
      <c r="E7" s="181" t="s">
        <v>41</v>
      </c>
      <c r="F7" s="178" t="str">
        <f>Perfil_Egreso!B15</f>
        <v>PROFESIONAL TÉCNICO</v>
      </c>
      <c r="G7" s="3"/>
    </row>
    <row r="8" spans="1:7" ht="12.75" customHeight="1" x14ac:dyDescent="0.2">
      <c r="A8" s="76"/>
      <c r="B8" s="77"/>
      <c r="C8" s="76"/>
      <c r="D8" s="76"/>
      <c r="E8" s="76"/>
      <c r="F8" s="76"/>
      <c r="G8" s="3"/>
    </row>
    <row r="9" spans="1:7" ht="23.25" customHeight="1" x14ac:dyDescent="0.2">
      <c r="A9" s="206" t="s">
        <v>152</v>
      </c>
      <c r="B9" s="178" t="str">
        <f>Perfil_Egreso!B9:E9</f>
        <v>..</v>
      </c>
      <c r="C9" s="180" t="s">
        <v>6</v>
      </c>
      <c r="D9" s="178">
        <f>Itinerario!W17</f>
        <v>3264</v>
      </c>
      <c r="E9" s="180" t="s">
        <v>35</v>
      </c>
      <c r="F9" s="178">
        <f>Itinerario!T17</f>
        <v>127</v>
      </c>
      <c r="G9" s="3"/>
    </row>
    <row r="10" spans="1:7" ht="12.75" customHeight="1" x14ac:dyDescent="0.2">
      <c r="A10" s="182"/>
      <c r="B10" s="180"/>
      <c r="C10" s="182"/>
      <c r="D10" s="182"/>
      <c r="E10" s="76"/>
      <c r="F10" s="76"/>
      <c r="G10" s="3"/>
    </row>
    <row r="11" spans="1:7" ht="27" customHeight="1" x14ac:dyDescent="0.2">
      <c r="A11" s="21" t="s">
        <v>154</v>
      </c>
      <c r="B11" s="359" t="str">
        <f>Perfil_Egreso!B13</f>
        <v>´´</v>
      </c>
      <c r="C11" s="359"/>
      <c r="D11" s="180" t="s">
        <v>45</v>
      </c>
      <c r="E11" s="380" t="str">
        <f>Perfil_Egreso!D13</f>
        <v>PRESENCIAL</v>
      </c>
      <c r="F11" s="381"/>
      <c r="G11" s="3"/>
    </row>
    <row r="12" spans="1:7" ht="12.75" x14ac:dyDescent="0.2">
      <c r="A12" s="180"/>
      <c r="B12" s="180"/>
      <c r="C12" s="180"/>
      <c r="D12" s="180"/>
      <c r="E12" s="182"/>
      <c r="F12" s="180"/>
      <c r="G12" s="3"/>
    </row>
    <row r="13" spans="1:7" ht="15.75" customHeight="1" x14ac:dyDescent="0.2">
      <c r="A13" s="458" t="s">
        <v>56</v>
      </c>
      <c r="B13" s="458" t="s">
        <v>166</v>
      </c>
      <c r="C13" s="458"/>
      <c r="D13" s="458" t="s">
        <v>63</v>
      </c>
      <c r="E13" s="458" t="s">
        <v>64</v>
      </c>
      <c r="F13" s="507" t="s">
        <v>55</v>
      </c>
      <c r="G13" s="439" t="s">
        <v>116</v>
      </c>
    </row>
    <row r="14" spans="1:7" ht="20.25" hidden="1" customHeight="1" x14ac:dyDescent="0.2">
      <c r="A14" s="458"/>
      <c r="B14" s="225" t="s">
        <v>36</v>
      </c>
      <c r="C14" s="225" t="s">
        <v>54</v>
      </c>
      <c r="D14" s="458"/>
      <c r="E14" s="458"/>
      <c r="F14" s="508"/>
      <c r="G14" s="439"/>
    </row>
    <row r="15" spans="1:7" ht="60" x14ac:dyDescent="0.2">
      <c r="A15" s="505" t="s">
        <v>112</v>
      </c>
      <c r="B15" s="290" t="s">
        <v>708</v>
      </c>
      <c r="C15" s="290" t="s">
        <v>709</v>
      </c>
      <c r="D15" s="290" t="s">
        <v>710</v>
      </c>
      <c r="E15" s="290" t="s">
        <v>711</v>
      </c>
      <c r="F15" s="290" t="s">
        <v>712</v>
      </c>
      <c r="G15" s="116" t="str">
        <f>CONCATENATE(B15,C15,D15,E15,F15)</f>
        <v>Equipo de Cómputo1 por aula, All in one, Core i7 o superior. 19", salida HDMI, con acceso a internetMobiliario para multiactividades, carpetas para trabajo colaborativo, pizarra inteligente.Presentador puntero laser power point inalambricoMicrosoft profesional (que incluya MS Visio y MS Project)</v>
      </c>
    </row>
    <row r="16" spans="1:7" ht="15.75" customHeight="1" x14ac:dyDescent="0.2">
      <c r="A16" s="505"/>
      <c r="B16" s="290" t="s">
        <v>713</v>
      </c>
      <c r="C16" s="290" t="s">
        <v>714</v>
      </c>
      <c r="D16" s="290" t="s">
        <v>715</v>
      </c>
      <c r="E16" s="290" t="s">
        <v>716</v>
      </c>
      <c r="F16" s="290" t="s">
        <v>717</v>
      </c>
      <c r="G16" s="116" t="str">
        <f t="shared" ref="G16:G79" si="0">CONCATENATE(B16,C16,D16,E16,F16)</f>
        <v>Pizarra Electrónica108", puerto USB, comando multitáctiles (gestos con dedos: agrandar, reducir, girar, retroceder, avasnzar, aumentar, disminuir, etc.)Escritorio y silla para docenteMateriales para la creatividadAntivirus</v>
      </c>
    </row>
    <row r="17" spans="1:7" ht="24" x14ac:dyDescent="0.2">
      <c r="A17" s="505"/>
      <c r="B17" s="290" t="s">
        <v>718</v>
      </c>
      <c r="C17" s="290"/>
      <c r="D17" s="290" t="s">
        <v>719</v>
      </c>
      <c r="E17" s="290"/>
      <c r="F17" s="290" t="s">
        <v>720</v>
      </c>
      <c r="G17" s="116" t="str">
        <f t="shared" si="0"/>
        <v>Equipo de sonido y cámaras de videoFilmadora y cámara fotográfica profesionalAcceso a internet</v>
      </c>
    </row>
    <row r="18" spans="1:7" ht="12.75" x14ac:dyDescent="0.2">
      <c r="A18" s="505"/>
      <c r="B18" s="290" t="s">
        <v>721</v>
      </c>
      <c r="C18" s="290" t="s">
        <v>722</v>
      </c>
      <c r="D18" s="290"/>
      <c r="E18" s="290"/>
      <c r="F18" s="290"/>
      <c r="G18" s="116" t="str">
        <f t="shared" si="0"/>
        <v>Aire acondicionadoBTU adecuado al área de trabajo</v>
      </c>
    </row>
    <row r="19" spans="1:7" ht="48" x14ac:dyDescent="0.2">
      <c r="A19" s="505"/>
      <c r="B19" s="290" t="s">
        <v>723</v>
      </c>
      <c r="C19" s="290" t="s">
        <v>724</v>
      </c>
      <c r="D19" s="290"/>
      <c r="E19" s="290"/>
      <c r="F19" s="290"/>
      <c r="G19" s="116" t="str">
        <f t="shared" si="0"/>
        <v xml:space="preserve">Impresora multifunción A3 - WifiSistema continuo, capacidad de tinta para imprimir 6000 páginas en negro y 6500 en color, impresión y escaneo en formato ancho, </v>
      </c>
    </row>
    <row r="20" spans="1:7" ht="12.75" hidden="1" x14ac:dyDescent="0.2">
      <c r="A20" s="505"/>
      <c r="G20" s="116" t="str">
        <f t="shared" si="0"/>
        <v/>
      </c>
    </row>
    <row r="21" spans="1:7" ht="36" x14ac:dyDescent="0.2">
      <c r="A21" s="505" t="s">
        <v>113</v>
      </c>
      <c r="B21" s="290" t="s">
        <v>725</v>
      </c>
      <c r="C21" s="290" t="s">
        <v>726</v>
      </c>
      <c r="D21" s="290" t="s">
        <v>727</v>
      </c>
      <c r="E21" s="290" t="s">
        <v>711</v>
      </c>
      <c r="G21" s="116" t="str">
        <f t="shared" si="0"/>
        <v>Equipo multimedia y ecranSegún actualización en el mercadoSillas cómodas para los alumnosPresentador puntero laser power point inalambrico</v>
      </c>
    </row>
    <row r="22" spans="1:7" ht="15.75" customHeight="1" x14ac:dyDescent="0.2">
      <c r="A22" s="505"/>
      <c r="B22" s="290" t="s">
        <v>708</v>
      </c>
      <c r="C22" s="290" t="s">
        <v>728</v>
      </c>
      <c r="D22" s="290"/>
      <c r="E22" s="290"/>
      <c r="F22" s="290" t="s">
        <v>729</v>
      </c>
      <c r="G22" s="116" t="str">
        <f t="shared" si="0"/>
        <v>Equipo de Cómputo1 por alumno, All in one, Core i7 o superior. 19", con acceso a internet, audífonos con mifrófono DVD, touch screnMS OFFICE PROFESIONAL, COREL DRAW, PHOTO SHOP, MS VISIO, MS PROJECT, CONCAR, SISCONT, SIIGO, CONTASIS, ATHENTO, MS DYNAMICS CRM</v>
      </c>
    </row>
    <row r="23" spans="1:7" ht="48" x14ac:dyDescent="0.2">
      <c r="A23" s="505"/>
      <c r="B23" s="290" t="s">
        <v>723</v>
      </c>
      <c r="C23" s="290" t="s">
        <v>724</v>
      </c>
      <c r="D23" s="290"/>
      <c r="E23" s="290"/>
      <c r="F23" s="290"/>
      <c r="G23" s="116" t="str">
        <f t="shared" si="0"/>
        <v xml:space="preserve">Impresora multifunción A3 - WifiSistema continuo, capacidad de tinta para imprimir 6000 páginas en negro y 6500 en color, impresión y escaneo en formato ancho, </v>
      </c>
    </row>
    <row r="24" spans="1:7" ht="12.75" x14ac:dyDescent="0.2">
      <c r="A24" s="505"/>
      <c r="B24" s="290" t="s">
        <v>718</v>
      </c>
      <c r="C24" s="290"/>
      <c r="D24" s="290"/>
      <c r="E24" s="290"/>
      <c r="F24" s="290" t="s">
        <v>730</v>
      </c>
      <c r="G24" s="116" t="str">
        <f t="shared" si="0"/>
        <v>Equipo de sonido y cámaras de videoBlueCielo</v>
      </c>
    </row>
    <row r="25" spans="1:7" ht="12.75" x14ac:dyDescent="0.2">
      <c r="A25" s="505"/>
      <c r="B25" s="290" t="s">
        <v>721</v>
      </c>
      <c r="C25" s="290" t="s">
        <v>722</v>
      </c>
      <c r="D25" s="290"/>
      <c r="E25" s="290"/>
      <c r="F25" s="290" t="s">
        <v>731</v>
      </c>
      <c r="G25" s="116" t="str">
        <f t="shared" si="0"/>
        <v>Aire acondicionadoBTU adecuado al área de trabajoERP - SPSS</v>
      </c>
    </row>
    <row r="26" spans="1:7" ht="36" x14ac:dyDescent="0.2">
      <c r="A26" s="505" t="s">
        <v>114</v>
      </c>
      <c r="B26" s="290" t="s">
        <v>725</v>
      </c>
      <c r="C26" s="290" t="s">
        <v>732</v>
      </c>
      <c r="D26" s="290"/>
      <c r="E26" s="290" t="s">
        <v>711</v>
      </c>
      <c r="F26" s="290"/>
      <c r="G26" s="116" t="str">
        <f t="shared" si="0"/>
        <v>Equipo multimedia y ecransegún actualización en el mercadoPresentador puntero laser power point inalambrico</v>
      </c>
    </row>
    <row r="27" spans="1:7" ht="15.75" customHeight="1" x14ac:dyDescent="0.2">
      <c r="A27" s="505"/>
      <c r="B27" s="290" t="s">
        <v>708</v>
      </c>
      <c r="C27" s="290" t="s">
        <v>733</v>
      </c>
      <c r="D27" s="290"/>
      <c r="E27" s="290"/>
      <c r="F27" s="290" t="s">
        <v>734</v>
      </c>
      <c r="G27" s="116" t="str">
        <f t="shared" si="0"/>
        <v>Equipo de CómputoAll in one, Core i7 o superior. 19", con acceso a internet, audífonos con mifrófono DVD, touch screnMS OFFICE PROFESIONAL, FLUENTV, PIMSLEUR, E ENGLISH, COMPLETE ENGLISH WEB SUITE, ABA ENGLISH</v>
      </c>
    </row>
    <row r="28" spans="1:7" ht="24" x14ac:dyDescent="0.2">
      <c r="A28" s="505"/>
      <c r="B28" s="290" t="s">
        <v>721</v>
      </c>
      <c r="C28" s="290" t="s">
        <v>722</v>
      </c>
      <c r="D28" s="290"/>
      <c r="E28" s="290"/>
      <c r="F28" s="290" t="s">
        <v>735</v>
      </c>
      <c r="G28" s="116" t="str">
        <f t="shared" si="0"/>
        <v>Aire acondicionadoBTU adecuado al área de trabajoExámenes en línea, tipo TOEFL</v>
      </c>
    </row>
    <row r="29" spans="1:7" ht="48" x14ac:dyDescent="0.2">
      <c r="A29" s="505"/>
      <c r="B29" s="290" t="s">
        <v>723</v>
      </c>
      <c r="C29" s="290" t="s">
        <v>724</v>
      </c>
      <c r="D29" s="290"/>
      <c r="E29" s="290"/>
      <c r="F29" s="290"/>
      <c r="G29" s="116" t="str">
        <f t="shared" si="0"/>
        <v xml:space="preserve">Impresora multifunción A3 - WifiSistema continuo, capacidad de tinta para imprimir 6000 páginas en negro y 6500 en color, impresión y escaneo en formato ancho, </v>
      </c>
    </row>
    <row r="30" spans="1:7" ht="12.75" hidden="1" x14ac:dyDescent="0.2">
      <c r="A30" s="505"/>
      <c r="B30" s="291"/>
      <c r="C30" s="291"/>
      <c r="D30" s="291"/>
      <c r="E30" s="291"/>
      <c r="F30" s="290"/>
      <c r="G30" s="116" t="str">
        <f t="shared" si="0"/>
        <v/>
      </c>
    </row>
    <row r="31" spans="1:7" ht="36" x14ac:dyDescent="0.2">
      <c r="A31" s="505" t="s">
        <v>779</v>
      </c>
      <c r="B31" s="291" t="s">
        <v>736</v>
      </c>
      <c r="C31" s="291" t="s">
        <v>737</v>
      </c>
      <c r="D31" s="291"/>
      <c r="E31" s="291" t="s">
        <v>711</v>
      </c>
      <c r="F31" s="291" t="s">
        <v>720</v>
      </c>
      <c r="G31" s="116" t="str">
        <f t="shared" si="0"/>
        <v>Televisormin 70 pulgadas, HDMI, con acceso al equipo de cómputoPresentador puntero laser power point inalambricoAcceso a internet</v>
      </c>
    </row>
    <row r="32" spans="1:7" ht="15.75" customHeight="1" x14ac:dyDescent="0.2">
      <c r="A32" s="505"/>
      <c r="B32" s="291" t="s">
        <v>738</v>
      </c>
      <c r="C32" s="291" t="s">
        <v>733</v>
      </c>
      <c r="D32" s="291"/>
      <c r="E32" s="291"/>
      <c r="F32" s="290" t="s">
        <v>729</v>
      </c>
      <c r="G32" s="116" t="str">
        <f t="shared" si="0"/>
        <v>Equipo de cómputoAll in one, Core i7 o superior. 19", con acceso a internet, audífonos con mifrófono DVD, touch screnMS OFFICE PROFESIONAL, COREL DRAW, PHOTO SHOP, MS VISIO, MS PROJECT, CONCAR, SISCONT, SIIGO, CONTASIS, ATHENTO, MS DYNAMICS CRM</v>
      </c>
    </row>
    <row r="33" spans="1:7" ht="48" x14ac:dyDescent="0.2">
      <c r="A33" s="505"/>
      <c r="B33" s="290" t="s">
        <v>723</v>
      </c>
      <c r="C33" s="290" t="s">
        <v>724</v>
      </c>
      <c r="D33" s="290"/>
      <c r="E33" s="290"/>
      <c r="F33" s="290"/>
      <c r="G33" s="116" t="str">
        <f t="shared" si="0"/>
        <v xml:space="preserve">Impresora multifunción A3 - WifiSistema continuo, capacidad de tinta para imprimir 6000 páginas en negro y 6500 en color, impresión y escaneo en formato ancho, </v>
      </c>
    </row>
    <row r="34" spans="1:7" ht="12.75" x14ac:dyDescent="0.2">
      <c r="A34" s="505"/>
      <c r="B34" s="291" t="s">
        <v>718</v>
      </c>
      <c r="C34" s="291"/>
      <c r="D34" s="291"/>
      <c r="E34" s="291"/>
      <c r="F34" s="291"/>
      <c r="G34" s="116" t="str">
        <f t="shared" si="0"/>
        <v>Equipo de sonido y cámaras de video</v>
      </c>
    </row>
    <row r="35" spans="1:7" ht="48" x14ac:dyDescent="0.2">
      <c r="A35" s="505"/>
      <c r="B35" s="290" t="s">
        <v>713</v>
      </c>
      <c r="C35" s="290" t="s">
        <v>714</v>
      </c>
      <c r="D35" s="290" t="s">
        <v>715</v>
      </c>
      <c r="E35" s="290" t="s">
        <v>716</v>
      </c>
      <c r="F35" s="290" t="s">
        <v>717</v>
      </c>
      <c r="G35" s="116" t="str">
        <f t="shared" si="0"/>
        <v>Pizarra Electrónica108", puerto USB, comando multitáctiles (gestos con dedos: agrandar, reducir, girar, retroceder, avasnzar, aumentar, disminuir, etc.)Escritorio y silla para docenteMateriales para la creatividadAntivirus</v>
      </c>
    </row>
    <row r="36" spans="1:7" ht="48" x14ac:dyDescent="0.2">
      <c r="A36" s="505"/>
      <c r="B36" s="291" t="s">
        <v>739</v>
      </c>
      <c r="C36" s="291" t="s">
        <v>740</v>
      </c>
      <c r="D36" s="291"/>
      <c r="E36" s="291"/>
      <c r="F36" s="291"/>
      <c r="G36" s="116" t="str">
        <f t="shared" si="0"/>
        <v>Mesa de Directorio para 16 -20 personas y 3 mesas más pequeñas para reuniones estratégicas de grupos pequeñosSistema de sonido  para la reunión</v>
      </c>
    </row>
    <row r="37" spans="1:7" ht="12.75" x14ac:dyDescent="0.2">
      <c r="A37" s="505"/>
      <c r="B37" s="291" t="s">
        <v>721</v>
      </c>
      <c r="C37" s="291" t="s">
        <v>722</v>
      </c>
      <c r="D37" s="291"/>
      <c r="E37" s="291"/>
      <c r="F37" s="291"/>
      <c r="G37" s="116" t="str">
        <f t="shared" si="0"/>
        <v>Aire acondicionadoBTU adecuado al área de trabajo</v>
      </c>
    </row>
    <row r="38" spans="1:7" ht="36" x14ac:dyDescent="0.2">
      <c r="A38" s="505" t="s">
        <v>780</v>
      </c>
      <c r="B38" s="291" t="s">
        <v>738</v>
      </c>
      <c r="C38" s="291" t="s">
        <v>733</v>
      </c>
      <c r="D38" s="291"/>
      <c r="E38" s="291"/>
      <c r="F38" s="291" t="s">
        <v>741</v>
      </c>
      <c r="G38" s="116" t="str">
        <f t="shared" si="0"/>
        <v>Equipo de cómputoAll in one, Core i7 o superior. 19", con acceso a internet, audífonos con mifrófono DVD, touch screnRandom ERP</v>
      </c>
    </row>
    <row r="39" spans="1:7" ht="15.75" customHeight="1" x14ac:dyDescent="0.2">
      <c r="A39" s="505"/>
      <c r="B39" s="290" t="s">
        <v>723</v>
      </c>
      <c r="C39" s="290" t="s">
        <v>742</v>
      </c>
      <c r="D39" s="290"/>
      <c r="E39" s="290"/>
      <c r="F39" s="290"/>
      <c r="G39" s="116" t="str">
        <f t="shared" si="0"/>
        <v>Impresora multifunción A3 - WifiSistema continuo, capacidad de tinta para imprimir 6000 páginas en negro y 6500 en color, impresión y escaneo en formato ancho.</v>
      </c>
    </row>
    <row r="40" spans="1:7" ht="48" x14ac:dyDescent="0.2">
      <c r="A40" s="505"/>
      <c r="B40" s="290" t="s">
        <v>713</v>
      </c>
      <c r="C40" s="290" t="s">
        <v>714</v>
      </c>
      <c r="D40" s="290" t="s">
        <v>715</v>
      </c>
      <c r="E40" s="290" t="s">
        <v>716</v>
      </c>
      <c r="F40" s="290" t="s">
        <v>717</v>
      </c>
      <c r="G40" s="116" t="str">
        <f t="shared" si="0"/>
        <v>Pizarra Electrónica108", puerto USB, comando multitáctiles (gestos con dedos: agrandar, reducir, girar, retroceder, avasnzar, aumentar, disminuir, etc.)Escritorio y silla para docenteMateriales para la creatividadAntivirus</v>
      </c>
    </row>
    <row r="41" spans="1:7" ht="12.75" x14ac:dyDescent="0.2">
      <c r="A41" s="505"/>
      <c r="B41" s="291" t="s">
        <v>743</v>
      </c>
      <c r="C41" s="291" t="s">
        <v>744</v>
      </c>
      <c r="D41" s="291"/>
      <c r="E41" s="291"/>
      <c r="F41" s="291"/>
      <c r="G41" s="116" t="str">
        <f t="shared" si="0"/>
        <v>Andamio Plegable De aluminio</v>
      </c>
    </row>
    <row r="42" spans="1:7" ht="12.75" x14ac:dyDescent="0.2">
      <c r="A42" s="505"/>
      <c r="B42" s="291" t="s">
        <v>745</v>
      </c>
      <c r="C42" s="291" t="s">
        <v>746</v>
      </c>
      <c r="D42" s="291"/>
      <c r="E42" s="291"/>
      <c r="F42" s="291" t="s">
        <v>747</v>
      </c>
      <c r="G42" s="116" t="str">
        <f t="shared" si="0"/>
        <v>Escalera de tijeraXL de aluminioSiigo ADDIN</v>
      </c>
    </row>
    <row r="43" spans="1:7" ht="12.75" x14ac:dyDescent="0.2">
      <c r="A43" s="505"/>
      <c r="B43" s="291" t="s">
        <v>748</v>
      </c>
      <c r="C43" s="291" t="s">
        <v>744</v>
      </c>
      <c r="D43" s="291"/>
      <c r="E43" s="291"/>
      <c r="F43" s="291"/>
      <c r="G43" s="116" t="str">
        <f t="shared" si="0"/>
        <v>Plataforma PlegableDe aluminio</v>
      </c>
    </row>
    <row r="44" spans="1:7" ht="12.75" x14ac:dyDescent="0.2">
      <c r="A44" s="505"/>
      <c r="B44" s="291" t="s">
        <v>749</v>
      </c>
      <c r="C44" s="291" t="s">
        <v>750</v>
      </c>
      <c r="D44" s="291"/>
      <c r="E44" s="291"/>
      <c r="F44" s="291"/>
      <c r="G44" s="116" t="str">
        <f t="shared" si="0"/>
        <v>Estanterias de MetalTipo abierto</v>
      </c>
    </row>
    <row r="45" spans="1:7" ht="12.75" x14ac:dyDescent="0.2">
      <c r="A45" s="505"/>
      <c r="B45" s="291" t="s">
        <v>749</v>
      </c>
      <c r="C45" s="291" t="s">
        <v>751</v>
      </c>
      <c r="D45" s="291"/>
      <c r="E45" s="291"/>
      <c r="F45" s="291"/>
      <c r="G45" s="116" t="str">
        <f t="shared" si="0"/>
        <v>Estanterias de MetalTipo cerrado</v>
      </c>
    </row>
    <row r="46" spans="1:7" ht="12.75" x14ac:dyDescent="0.2">
      <c r="A46" s="505"/>
      <c r="B46" s="291" t="s">
        <v>748</v>
      </c>
      <c r="C46" s="291" t="s">
        <v>744</v>
      </c>
      <c r="D46" s="291"/>
      <c r="E46" s="291"/>
      <c r="F46" s="291"/>
      <c r="G46" s="116" t="str">
        <f t="shared" si="0"/>
        <v>Plataforma PlegableDe aluminio</v>
      </c>
    </row>
    <row r="47" spans="1:7" ht="36" x14ac:dyDescent="0.2">
      <c r="A47" s="505" t="s">
        <v>781</v>
      </c>
      <c r="B47" s="291" t="s">
        <v>738</v>
      </c>
      <c r="C47" s="291" t="s">
        <v>733</v>
      </c>
      <c r="D47" s="291"/>
      <c r="E47" s="291"/>
      <c r="F47" s="291"/>
      <c r="G47" s="116" t="str">
        <f t="shared" si="0"/>
        <v>Equipo de cómputoAll in one, Core i7 o superior. 19", con acceso a internet, audífonos con mifrófono DVD, touch scren</v>
      </c>
    </row>
    <row r="48" spans="1:7" ht="15.75" customHeight="1" x14ac:dyDescent="0.2">
      <c r="A48" s="505"/>
      <c r="B48" s="290" t="s">
        <v>723</v>
      </c>
      <c r="C48" s="290" t="s">
        <v>724</v>
      </c>
      <c r="D48" s="290"/>
      <c r="E48" s="290"/>
      <c r="F48" s="290"/>
      <c r="G48" s="116" t="str">
        <f t="shared" si="0"/>
        <v xml:space="preserve">Impresora multifunción A3 - WifiSistema continuo, capacidad de tinta para imprimir 6000 páginas en negro y 6500 en color, impresión y escaneo en formato ancho, </v>
      </c>
    </row>
    <row r="49" spans="1:7" ht="48" x14ac:dyDescent="0.2">
      <c r="A49" s="505"/>
      <c r="B49" s="290" t="s">
        <v>713</v>
      </c>
      <c r="C49" s="290" t="s">
        <v>714</v>
      </c>
      <c r="D49" s="290" t="s">
        <v>715</v>
      </c>
      <c r="E49" s="290" t="s">
        <v>716</v>
      </c>
      <c r="F49" s="290" t="s">
        <v>752</v>
      </c>
      <c r="G49" s="116" t="str">
        <f t="shared" si="0"/>
        <v>Pizarra Electrónica108", puerto USB, comando multitáctiles (gestos con dedos: agrandar, reducir, girar, retroceder, avasnzar, aumentar, disminuir, etc.)Escritorio y silla para docenteMateriales para la creatividadMS OFFICE PROFESIONAL, MS VISIO, MS PROJECT,  ATHENTO, MS DYNAMICS CRM</v>
      </c>
    </row>
    <row r="50" spans="1:7" ht="12.75" x14ac:dyDescent="0.2">
      <c r="A50" s="505"/>
      <c r="B50" s="290" t="s">
        <v>753</v>
      </c>
      <c r="C50" s="290"/>
      <c r="D50" s="290"/>
      <c r="E50" s="290"/>
      <c r="F50" s="290"/>
      <c r="G50" s="116" t="str">
        <f t="shared" si="0"/>
        <v>Destructoras de Papel</v>
      </c>
    </row>
    <row r="51" spans="1:7" ht="12.75" x14ac:dyDescent="0.2">
      <c r="A51" s="505"/>
      <c r="B51" s="290" t="s">
        <v>754</v>
      </c>
      <c r="C51" s="290"/>
      <c r="D51" s="290"/>
      <c r="E51" s="290"/>
      <c r="F51" s="290"/>
      <c r="G51" s="116" t="str">
        <f t="shared" si="0"/>
        <v>Encuadernadoras</v>
      </c>
    </row>
    <row r="52" spans="1:7" ht="12.75" x14ac:dyDescent="0.2">
      <c r="A52" s="505"/>
      <c r="B52" s="290" t="s">
        <v>755</v>
      </c>
      <c r="C52" s="290"/>
      <c r="D52" s="290"/>
      <c r="E52" s="290"/>
      <c r="F52" s="290"/>
      <c r="G52" s="116" t="str">
        <f t="shared" si="0"/>
        <v>Cizallas y Guillotinas</v>
      </c>
    </row>
    <row r="53" spans="1:7" ht="12.75" x14ac:dyDescent="0.2">
      <c r="A53" s="505"/>
      <c r="B53" s="290" t="s">
        <v>756</v>
      </c>
      <c r="C53" s="290"/>
      <c r="D53" s="290"/>
      <c r="E53" s="290"/>
      <c r="F53" s="290"/>
      <c r="G53" s="116" t="str">
        <f t="shared" si="0"/>
        <v>Rotuladoras</v>
      </c>
    </row>
    <row r="54" spans="1:7" ht="12.75" x14ac:dyDescent="0.2">
      <c r="A54" s="505"/>
      <c r="B54" s="290" t="s">
        <v>757</v>
      </c>
      <c r="C54" s="290" t="s">
        <v>758</v>
      </c>
      <c r="D54" s="290"/>
      <c r="E54" s="290"/>
      <c r="F54" s="290"/>
      <c r="G54" s="116" t="str">
        <f t="shared" si="0"/>
        <v>Archivadores de CarpetasSistema de carpetas colgantes.</v>
      </c>
    </row>
    <row r="55" spans="1:7" ht="24" x14ac:dyDescent="0.2">
      <c r="A55" s="505"/>
      <c r="B55" s="291" t="s">
        <v>759</v>
      </c>
      <c r="C55" s="291" t="s">
        <v>760</v>
      </c>
      <c r="D55" s="291"/>
      <c r="E55" s="291"/>
      <c r="F55" s="291"/>
      <c r="G55" s="116" t="str">
        <f t="shared" si="0"/>
        <v>Taquillas y estanteriasMuebles metálicos para almacenamiento vertical</v>
      </c>
    </row>
    <row r="56" spans="1:7" ht="24" x14ac:dyDescent="0.2">
      <c r="A56" s="505"/>
      <c r="B56" s="291" t="s">
        <v>761</v>
      </c>
      <c r="C56" s="291" t="s">
        <v>762</v>
      </c>
      <c r="D56" s="291"/>
      <c r="E56" s="291"/>
      <c r="F56" s="291"/>
      <c r="G56" s="116" t="str">
        <f t="shared" si="0"/>
        <v>Archivadores MóvilesSistema de estanterias rodantes con tiradores silenciosos</v>
      </c>
    </row>
    <row r="57" spans="1:7" ht="12.75" x14ac:dyDescent="0.2">
      <c r="A57" s="505"/>
      <c r="B57" s="291" t="s">
        <v>749</v>
      </c>
      <c r="C57" s="291"/>
      <c r="D57" s="291"/>
      <c r="E57" s="291"/>
      <c r="F57" s="291"/>
      <c r="G57" s="116" t="str">
        <f t="shared" si="0"/>
        <v>Estanterias de Metal</v>
      </c>
    </row>
    <row r="58" spans="1:7" ht="36" x14ac:dyDescent="0.2">
      <c r="A58" s="505"/>
      <c r="B58" s="291" t="s">
        <v>763</v>
      </c>
      <c r="C58" s="291" t="s">
        <v>764</v>
      </c>
      <c r="D58" s="291"/>
      <c r="E58" s="291"/>
      <c r="F58" s="291"/>
      <c r="G58" s="116" t="str">
        <f t="shared" si="0"/>
        <v>Archivadores para CD IgnifugosArmarios para archivo, clasificación y seguridad de copias en discos opticos de Cd, DVD, o Blu-ray</v>
      </c>
    </row>
    <row r="59" spans="1:7" ht="24" x14ac:dyDescent="0.2">
      <c r="A59" s="505"/>
      <c r="B59" s="291" t="s">
        <v>765</v>
      </c>
      <c r="C59" s="291" t="s">
        <v>766</v>
      </c>
      <c r="D59" s="291"/>
      <c r="E59" s="291"/>
      <c r="F59" s="291"/>
      <c r="G59" s="116" t="str">
        <f t="shared" si="0"/>
        <v>Fichero Multigavetas de Metal (contex)Archivadores multicajones para clasificar</v>
      </c>
    </row>
    <row r="60" spans="1:7" ht="24" x14ac:dyDescent="0.2">
      <c r="A60" s="505"/>
      <c r="B60" s="291" t="s">
        <v>767</v>
      </c>
      <c r="C60" s="291" t="s">
        <v>768</v>
      </c>
      <c r="D60" s="291"/>
      <c r="E60" s="291"/>
      <c r="F60" s="291"/>
      <c r="G60" s="116" t="str">
        <f t="shared" si="0"/>
        <v>Armarios MetálicosPara oficina con puerta batiente o puerta corredera.</v>
      </c>
    </row>
    <row r="61" spans="1:7" ht="12.75" hidden="1" x14ac:dyDescent="0.2">
      <c r="A61" s="505"/>
      <c r="B61" s="291"/>
      <c r="C61" s="291"/>
      <c r="D61" s="291"/>
      <c r="E61" s="291"/>
      <c r="F61" s="291"/>
      <c r="G61" s="116" t="str">
        <f t="shared" si="0"/>
        <v/>
      </c>
    </row>
    <row r="62" spans="1:7" ht="60" x14ac:dyDescent="0.2">
      <c r="A62" s="505" t="s">
        <v>782</v>
      </c>
      <c r="B62" s="291" t="s">
        <v>738</v>
      </c>
      <c r="C62" s="291" t="s">
        <v>733</v>
      </c>
      <c r="D62" s="291"/>
      <c r="E62" s="291"/>
      <c r="F62" s="290" t="s">
        <v>769</v>
      </c>
      <c r="G62" s="116" t="str">
        <f t="shared" si="0"/>
        <v>Equipo de cómputoAll in one, Core i7 o superior. 19", con acceso a internet, audífonos con mifrófono DVD, touch screnMS OFFICE PROFESIONAL, COREL DRAW, PHOTO SHOP, MS VISIO, MS PROJECT, ATHENTO, MS DYNAMICS CRM</v>
      </c>
    </row>
    <row r="63" spans="1:7" ht="15.75" customHeight="1" x14ac:dyDescent="0.2">
      <c r="A63" s="505"/>
      <c r="B63" s="290" t="s">
        <v>723</v>
      </c>
      <c r="C63" s="290" t="s">
        <v>724</v>
      </c>
      <c r="D63" s="290"/>
      <c r="E63" s="290"/>
      <c r="F63" s="290"/>
      <c r="G63" s="116" t="str">
        <f t="shared" si="0"/>
        <v xml:space="preserve">Impresora multifunción A3 - WifiSistema continuo, capacidad de tinta para imprimir 6000 páginas en negro y 6500 en color, impresión y escaneo en formato ancho, </v>
      </c>
    </row>
    <row r="64" spans="1:7" ht="36" x14ac:dyDescent="0.2">
      <c r="A64" s="505"/>
      <c r="B64" s="291" t="s">
        <v>736</v>
      </c>
      <c r="C64" s="291" t="s">
        <v>737</v>
      </c>
      <c r="D64" s="291"/>
      <c r="E64" s="291" t="s">
        <v>711</v>
      </c>
      <c r="F64" s="291" t="s">
        <v>720</v>
      </c>
      <c r="G64" s="116" t="str">
        <f t="shared" si="0"/>
        <v>Televisormin 70 pulgadas, HDMI, con acceso al equipo de cómputoPresentador puntero laser power point inalambricoAcceso a internet</v>
      </c>
    </row>
    <row r="65" spans="1:7" ht="12.75" x14ac:dyDescent="0.2">
      <c r="A65" s="505"/>
      <c r="B65" s="290" t="s">
        <v>770</v>
      </c>
      <c r="C65" s="290" t="s">
        <v>771</v>
      </c>
      <c r="D65" s="290"/>
      <c r="E65" s="290"/>
      <c r="F65" s="290"/>
      <c r="G65" s="116" t="str">
        <f t="shared" si="0"/>
        <v>cámara de VideoDe alta resolución</v>
      </c>
    </row>
    <row r="66" spans="1:7" ht="12.75" x14ac:dyDescent="0.2">
      <c r="A66" s="505"/>
      <c r="B66" s="290" t="s">
        <v>772</v>
      </c>
      <c r="C66" s="290" t="s">
        <v>773</v>
      </c>
      <c r="D66" s="290"/>
      <c r="E66" s="290"/>
      <c r="F66" s="290"/>
      <c r="G66" s="116" t="str">
        <f t="shared" si="0"/>
        <v>TrípodePara sostenimiento de cámaras</v>
      </c>
    </row>
    <row r="67" spans="1:7" ht="12.75" x14ac:dyDescent="0.2">
      <c r="A67" s="505"/>
      <c r="B67" s="290" t="s">
        <v>774</v>
      </c>
      <c r="C67" s="290" t="s">
        <v>771</v>
      </c>
      <c r="D67" s="290"/>
      <c r="E67" s="290"/>
      <c r="F67" s="290"/>
      <c r="G67" s="116" t="str">
        <f t="shared" si="0"/>
        <v>cámara fotográficaDe alta resolución</v>
      </c>
    </row>
    <row r="68" spans="1:7" ht="24" x14ac:dyDescent="0.2">
      <c r="A68" s="505"/>
      <c r="B68" s="291" t="s">
        <v>775</v>
      </c>
      <c r="C68" s="291" t="s">
        <v>776</v>
      </c>
      <c r="D68" s="291"/>
      <c r="E68" s="291"/>
      <c r="F68" s="291"/>
      <c r="G68" s="116" t="str">
        <f t="shared" si="0"/>
        <v>Archivador Metálico04 gavetas, medidas: 0.50 largo x 0.62 fondo x 1.33 alto</v>
      </c>
    </row>
    <row r="69" spans="1:7" ht="24" x14ac:dyDescent="0.2">
      <c r="A69" s="505"/>
      <c r="B69" s="291" t="s">
        <v>777</v>
      </c>
      <c r="C69" s="291" t="s">
        <v>778</v>
      </c>
      <c r="D69" s="291"/>
      <c r="E69" s="291"/>
      <c r="F69" s="291"/>
      <c r="G69" s="116" t="str">
        <f t="shared" si="0"/>
        <v>Armario de metalCon 04 divisiones, con 04 anaqueles, medida: 0.82 largo x 0.38 x 1.80 alto</v>
      </c>
    </row>
    <row r="70" spans="1:7" ht="12.75" hidden="1" x14ac:dyDescent="0.2">
      <c r="A70" s="505"/>
      <c r="B70" s="290"/>
      <c r="C70" s="290"/>
      <c r="D70" s="290"/>
      <c r="E70" s="290"/>
      <c r="F70" s="290"/>
      <c r="G70" s="116" t="str">
        <f t="shared" si="0"/>
        <v/>
      </c>
    </row>
    <row r="71" spans="1:7" ht="12.75" hidden="1" x14ac:dyDescent="0.2">
      <c r="A71" s="505" t="s">
        <v>68</v>
      </c>
      <c r="B71" s="290"/>
      <c r="C71" s="290"/>
      <c r="D71" s="290"/>
      <c r="E71" s="290"/>
      <c r="F71" s="290"/>
      <c r="G71" s="116" t="str">
        <f t="shared" si="0"/>
        <v/>
      </c>
    </row>
    <row r="72" spans="1:7" ht="15.75" hidden="1" customHeight="1" x14ac:dyDescent="0.2">
      <c r="A72" s="505"/>
      <c r="B72" s="290"/>
      <c r="C72" s="290"/>
      <c r="D72" s="290"/>
      <c r="E72" s="290"/>
      <c r="F72" s="290"/>
      <c r="G72" s="116" t="str">
        <f t="shared" si="0"/>
        <v/>
      </c>
    </row>
    <row r="73" spans="1:7" ht="12.75" hidden="1" x14ac:dyDescent="0.2">
      <c r="A73" s="505"/>
      <c r="B73" s="291"/>
      <c r="C73" s="291"/>
      <c r="D73" s="291"/>
      <c r="E73" s="291"/>
      <c r="F73" s="291"/>
      <c r="G73" s="116" t="str">
        <f t="shared" si="0"/>
        <v/>
      </c>
    </row>
    <row r="74" spans="1:7" ht="12.75" hidden="1" x14ac:dyDescent="0.2">
      <c r="A74" s="505"/>
      <c r="B74" s="291"/>
      <c r="C74" s="291"/>
      <c r="D74" s="291"/>
      <c r="E74" s="291"/>
      <c r="F74" s="291"/>
      <c r="G74" s="116" t="str">
        <f t="shared" si="0"/>
        <v/>
      </c>
    </row>
    <row r="75" spans="1:7" ht="12.75" hidden="1" x14ac:dyDescent="0.2">
      <c r="A75" s="505"/>
      <c r="B75" s="291"/>
      <c r="C75" s="291"/>
      <c r="D75" s="291"/>
      <c r="E75" s="291"/>
      <c r="F75" s="291"/>
      <c r="G75" s="116" t="str">
        <f t="shared" si="0"/>
        <v/>
      </c>
    </row>
    <row r="76" spans="1:7" ht="12.75" hidden="1" x14ac:dyDescent="0.2">
      <c r="A76" s="505" t="s">
        <v>80</v>
      </c>
      <c r="B76" s="291"/>
      <c r="C76" s="291"/>
      <c r="D76" s="291"/>
      <c r="E76" s="291"/>
      <c r="F76" s="291"/>
      <c r="G76" s="116" t="str">
        <f t="shared" si="0"/>
        <v/>
      </c>
    </row>
    <row r="77" spans="1:7" ht="15.75" hidden="1" customHeight="1" x14ac:dyDescent="0.2">
      <c r="A77" s="505"/>
      <c r="B77" s="291"/>
      <c r="C77" s="291"/>
      <c r="D77" s="291"/>
      <c r="E77" s="291"/>
      <c r="F77" s="291"/>
      <c r="G77" s="116" t="str">
        <f t="shared" si="0"/>
        <v/>
      </c>
    </row>
    <row r="78" spans="1:7" ht="12.75" hidden="1" x14ac:dyDescent="0.2">
      <c r="A78" s="505"/>
      <c r="B78" s="291"/>
      <c r="C78" s="291"/>
      <c r="D78" s="291"/>
      <c r="E78" s="291"/>
      <c r="F78" s="291"/>
      <c r="G78" s="116" t="str">
        <f t="shared" si="0"/>
        <v/>
      </c>
    </row>
    <row r="79" spans="1:7" ht="12.75" hidden="1" x14ac:dyDescent="0.2">
      <c r="A79" s="505"/>
      <c r="B79" s="291"/>
      <c r="C79" s="291"/>
      <c r="D79" s="291"/>
      <c r="E79" s="291"/>
      <c r="F79" s="290"/>
      <c r="G79" s="116" t="str">
        <f t="shared" si="0"/>
        <v/>
      </c>
    </row>
    <row r="80" spans="1:7" ht="12.75" hidden="1" x14ac:dyDescent="0.2">
      <c r="A80" s="505"/>
      <c r="B80" s="290"/>
      <c r="C80" s="290"/>
      <c r="D80" s="290"/>
      <c r="E80" s="290"/>
      <c r="F80" s="290"/>
      <c r="G80" s="116" t="str">
        <f t="shared" ref="G80:G111" si="1">CONCATENATE(B80,C80,D80,E80,F80)</f>
        <v/>
      </c>
    </row>
    <row r="81" spans="1:7" ht="12.75" hidden="1" x14ac:dyDescent="0.2">
      <c r="A81" s="505" t="s">
        <v>81</v>
      </c>
      <c r="B81" s="291"/>
      <c r="C81" s="291"/>
      <c r="D81" s="291"/>
      <c r="E81" s="291"/>
      <c r="F81" s="291"/>
      <c r="G81" s="116" t="str">
        <f t="shared" si="1"/>
        <v/>
      </c>
    </row>
    <row r="82" spans="1:7" ht="15.75" hidden="1" customHeight="1" x14ac:dyDescent="0.2">
      <c r="A82" s="505"/>
      <c r="B82" s="290"/>
      <c r="C82" s="290"/>
      <c r="D82" s="290"/>
      <c r="E82" s="290"/>
      <c r="F82" s="290"/>
      <c r="G82" s="116" t="str">
        <f t="shared" si="1"/>
        <v/>
      </c>
    </row>
    <row r="83" spans="1:7" ht="12.75" hidden="1" x14ac:dyDescent="0.2">
      <c r="A83" s="505"/>
      <c r="B83" s="290"/>
      <c r="C83" s="290"/>
      <c r="D83" s="290"/>
      <c r="E83" s="290"/>
      <c r="F83" s="290"/>
      <c r="G83" s="116" t="str">
        <f t="shared" si="1"/>
        <v/>
      </c>
    </row>
    <row r="84" spans="1:7" ht="12.75" hidden="1" x14ac:dyDescent="0.2">
      <c r="A84" s="505"/>
      <c r="B84" s="290"/>
      <c r="C84" s="290"/>
      <c r="D84" s="290"/>
      <c r="E84" s="290"/>
      <c r="F84" s="290"/>
      <c r="G84" s="116" t="str">
        <f t="shared" si="1"/>
        <v/>
      </c>
    </row>
    <row r="85" spans="1:7" ht="12.75" hidden="1" x14ac:dyDescent="0.2">
      <c r="A85" s="505"/>
      <c r="B85" s="291"/>
      <c r="C85" s="291"/>
      <c r="D85" s="291"/>
      <c r="E85" s="291"/>
      <c r="F85" s="291"/>
      <c r="G85" s="116" t="str">
        <f t="shared" si="1"/>
        <v/>
      </c>
    </row>
    <row r="86" spans="1:7" ht="12.75" hidden="1" x14ac:dyDescent="0.2">
      <c r="A86" s="505" t="s">
        <v>107</v>
      </c>
      <c r="B86" s="291"/>
      <c r="C86" s="291"/>
      <c r="D86" s="291"/>
      <c r="E86" s="291"/>
      <c r="F86" s="291"/>
      <c r="G86" s="116" t="str">
        <f t="shared" si="1"/>
        <v/>
      </c>
    </row>
    <row r="87" spans="1:7" ht="15.75" hidden="1" customHeight="1" x14ac:dyDescent="0.2">
      <c r="A87" s="505"/>
      <c r="B87" s="78"/>
      <c r="C87" s="78"/>
      <c r="D87" s="78"/>
      <c r="E87" s="78"/>
      <c r="F87" s="78"/>
      <c r="G87" s="116" t="str">
        <f t="shared" si="1"/>
        <v/>
      </c>
    </row>
    <row r="88" spans="1:7" ht="12.75" hidden="1" x14ac:dyDescent="0.2">
      <c r="A88" s="505"/>
      <c r="B88" s="78"/>
      <c r="C88" s="78"/>
      <c r="D88" s="78"/>
      <c r="E88" s="78"/>
      <c r="F88" s="78"/>
      <c r="G88" s="116" t="str">
        <f t="shared" si="1"/>
        <v/>
      </c>
    </row>
    <row r="89" spans="1:7" ht="12.75" hidden="1" x14ac:dyDescent="0.2">
      <c r="A89" s="505"/>
      <c r="B89" s="78"/>
      <c r="C89" s="78"/>
      <c r="D89" s="78"/>
      <c r="E89" s="78"/>
      <c r="F89" s="78"/>
      <c r="G89" s="116" t="str">
        <f t="shared" si="1"/>
        <v/>
      </c>
    </row>
    <row r="90" spans="1:7" ht="12.75" hidden="1" x14ac:dyDescent="0.2">
      <c r="A90" s="505"/>
      <c r="B90" s="78"/>
      <c r="C90" s="78"/>
      <c r="D90" s="78"/>
      <c r="E90" s="78"/>
      <c r="F90" s="78"/>
      <c r="G90" s="116" t="str">
        <f t="shared" si="1"/>
        <v/>
      </c>
    </row>
    <row r="91" spans="1:7" ht="12.75" hidden="1" x14ac:dyDescent="0.2">
      <c r="A91" s="505" t="s">
        <v>108</v>
      </c>
      <c r="B91" s="78"/>
      <c r="C91" s="78"/>
      <c r="D91" s="78"/>
      <c r="E91" s="78"/>
      <c r="F91" s="78"/>
      <c r="G91" s="116" t="str">
        <f t="shared" si="1"/>
        <v/>
      </c>
    </row>
    <row r="92" spans="1:7" ht="15.75" hidden="1" customHeight="1" x14ac:dyDescent="0.2">
      <c r="A92" s="505"/>
      <c r="B92" s="78"/>
      <c r="C92" s="78"/>
      <c r="D92" s="78"/>
      <c r="E92" s="78"/>
      <c r="F92" s="78"/>
      <c r="G92" s="116" t="str">
        <f t="shared" si="1"/>
        <v/>
      </c>
    </row>
    <row r="93" spans="1:7" ht="12.75" hidden="1" x14ac:dyDescent="0.2">
      <c r="A93" s="505"/>
      <c r="B93" s="78"/>
      <c r="C93" s="78"/>
      <c r="D93" s="78"/>
      <c r="E93" s="78"/>
      <c r="F93" s="78"/>
      <c r="G93" s="116" t="str">
        <f t="shared" si="1"/>
        <v/>
      </c>
    </row>
    <row r="94" spans="1:7" ht="12.75" hidden="1" x14ac:dyDescent="0.2">
      <c r="A94" s="505"/>
      <c r="B94" s="78"/>
      <c r="C94" s="78"/>
      <c r="D94" s="78"/>
      <c r="E94" s="78"/>
      <c r="F94" s="78"/>
      <c r="G94" s="116" t="str">
        <f t="shared" si="1"/>
        <v/>
      </c>
    </row>
    <row r="95" spans="1:7" ht="12.75" hidden="1" x14ac:dyDescent="0.2">
      <c r="A95" s="505"/>
      <c r="B95" s="78"/>
      <c r="C95" s="78"/>
      <c r="D95" s="78"/>
      <c r="E95" s="78"/>
      <c r="F95" s="78"/>
      <c r="G95" s="116" t="str">
        <f t="shared" si="1"/>
        <v/>
      </c>
    </row>
    <row r="96" spans="1:7" ht="12.75" hidden="1" x14ac:dyDescent="0.2">
      <c r="A96" s="505" t="s">
        <v>109</v>
      </c>
      <c r="B96" s="78"/>
      <c r="C96" s="78"/>
      <c r="D96" s="78"/>
      <c r="E96" s="78"/>
      <c r="F96" s="78"/>
      <c r="G96" s="116" t="str">
        <f t="shared" si="1"/>
        <v/>
      </c>
    </row>
    <row r="97" spans="1:7" ht="15.75" hidden="1" customHeight="1" x14ac:dyDescent="0.2">
      <c r="A97" s="505"/>
      <c r="B97" s="78"/>
      <c r="C97" s="78"/>
      <c r="D97" s="78"/>
      <c r="E97" s="78"/>
      <c r="F97" s="78"/>
      <c r="G97" s="116" t="str">
        <f t="shared" si="1"/>
        <v/>
      </c>
    </row>
    <row r="98" spans="1:7" ht="12.75" hidden="1" x14ac:dyDescent="0.2">
      <c r="A98" s="505"/>
      <c r="B98" s="78"/>
      <c r="C98" s="78"/>
      <c r="D98" s="78"/>
      <c r="E98" s="78"/>
      <c r="F98" s="78"/>
      <c r="G98" s="116" t="str">
        <f t="shared" si="1"/>
        <v/>
      </c>
    </row>
    <row r="99" spans="1:7" ht="12.75" hidden="1" x14ac:dyDescent="0.2">
      <c r="A99" s="505"/>
      <c r="B99" s="78"/>
      <c r="C99" s="78"/>
      <c r="D99" s="78"/>
      <c r="E99" s="78"/>
      <c r="F99" s="78"/>
      <c r="G99" s="116" t="str">
        <f t="shared" si="1"/>
        <v/>
      </c>
    </row>
    <row r="100" spans="1:7" ht="12.75" hidden="1" x14ac:dyDescent="0.2">
      <c r="A100" s="505"/>
      <c r="B100" s="78"/>
      <c r="C100" s="78"/>
      <c r="D100" s="78"/>
      <c r="E100" s="78"/>
      <c r="F100" s="78"/>
      <c r="G100" s="116" t="str">
        <f t="shared" si="1"/>
        <v/>
      </c>
    </row>
    <row r="101" spans="1:7" ht="12.75" hidden="1" x14ac:dyDescent="0.2">
      <c r="A101" s="505" t="s">
        <v>110</v>
      </c>
      <c r="B101" s="78"/>
      <c r="C101" s="78"/>
      <c r="D101" s="78"/>
      <c r="E101" s="78"/>
      <c r="F101" s="78"/>
      <c r="G101" s="116" t="str">
        <f t="shared" si="1"/>
        <v/>
      </c>
    </row>
    <row r="102" spans="1:7" ht="15.75" hidden="1" customHeight="1" x14ac:dyDescent="0.2">
      <c r="A102" s="505"/>
      <c r="B102" s="78"/>
      <c r="C102" s="78"/>
      <c r="D102" s="78"/>
      <c r="E102" s="78"/>
      <c r="F102" s="78"/>
      <c r="G102" s="116" t="str">
        <f t="shared" si="1"/>
        <v/>
      </c>
    </row>
    <row r="103" spans="1:7" ht="12.75" hidden="1" x14ac:dyDescent="0.2">
      <c r="A103" s="505"/>
      <c r="B103" s="78"/>
      <c r="C103" s="78"/>
      <c r="D103" s="78"/>
      <c r="E103" s="78"/>
      <c r="F103" s="78"/>
      <c r="G103" s="116" t="str">
        <f t="shared" si="1"/>
        <v/>
      </c>
    </row>
    <row r="104" spans="1:7" ht="12.75" hidden="1" x14ac:dyDescent="0.2">
      <c r="A104" s="505"/>
      <c r="B104" s="78"/>
      <c r="C104" s="78"/>
      <c r="D104" s="78"/>
      <c r="E104" s="78"/>
      <c r="F104" s="78"/>
      <c r="G104" s="116" t="str">
        <f t="shared" si="1"/>
        <v/>
      </c>
    </row>
    <row r="105" spans="1:7" ht="12.75" hidden="1" x14ac:dyDescent="0.2">
      <c r="A105" s="505"/>
      <c r="B105" s="78"/>
      <c r="C105" s="78"/>
      <c r="D105" s="78"/>
      <c r="E105" s="78"/>
      <c r="F105" s="78"/>
      <c r="G105" s="116" t="str">
        <f t="shared" si="1"/>
        <v/>
      </c>
    </row>
    <row r="106" spans="1:7" ht="12.75" hidden="1" x14ac:dyDescent="0.2">
      <c r="A106" s="505" t="s">
        <v>111</v>
      </c>
      <c r="B106" s="78"/>
      <c r="C106" s="78"/>
      <c r="D106" s="78"/>
      <c r="E106" s="78"/>
      <c r="F106" s="78"/>
      <c r="G106" s="116" t="str">
        <f t="shared" si="1"/>
        <v/>
      </c>
    </row>
    <row r="107" spans="1:7" ht="15.75" hidden="1" customHeight="1" x14ac:dyDescent="0.2">
      <c r="A107" s="505"/>
      <c r="B107" s="78"/>
      <c r="C107" s="78"/>
      <c r="D107" s="78"/>
      <c r="E107" s="78"/>
      <c r="F107" s="78"/>
      <c r="G107" s="116" t="str">
        <f t="shared" si="1"/>
        <v/>
      </c>
    </row>
    <row r="108" spans="1:7" ht="12.75" hidden="1" x14ac:dyDescent="0.2">
      <c r="A108" s="505"/>
      <c r="B108" s="78"/>
      <c r="C108" s="78"/>
      <c r="D108" s="78"/>
      <c r="E108" s="78"/>
      <c r="F108" s="78"/>
      <c r="G108" s="116" t="str">
        <f t="shared" si="1"/>
        <v/>
      </c>
    </row>
    <row r="109" spans="1:7" ht="12.75" hidden="1" x14ac:dyDescent="0.2">
      <c r="A109" s="505"/>
      <c r="B109" s="78"/>
      <c r="C109" s="78"/>
      <c r="D109" s="78"/>
      <c r="E109" s="78"/>
      <c r="F109" s="78"/>
      <c r="G109" s="116" t="str">
        <f t="shared" si="1"/>
        <v/>
      </c>
    </row>
    <row r="110" spans="1:7" ht="12.75" hidden="1" x14ac:dyDescent="0.2">
      <c r="A110" s="505"/>
      <c r="B110" s="78"/>
      <c r="C110" s="78"/>
      <c r="D110" s="78"/>
      <c r="E110" s="78"/>
      <c r="F110" s="78"/>
      <c r="G110" s="116" t="str">
        <f t="shared" si="1"/>
        <v/>
      </c>
    </row>
    <row r="111" spans="1:7" ht="96" hidden="1" customHeight="1" x14ac:dyDescent="0.2">
      <c r="A111" s="506" t="s">
        <v>48</v>
      </c>
      <c r="B111" s="506"/>
      <c r="C111" s="506"/>
      <c r="D111" s="506"/>
      <c r="E111" s="506"/>
      <c r="F111" s="506"/>
      <c r="G111" s="116" t="str">
        <f t="shared" si="1"/>
        <v/>
      </c>
    </row>
  </sheetData>
  <sheetProtection algorithmName="SHA-512" hashValue="hZKET80jWUPnSZKr8nf18a2X8LGGiY1TAJy+2A6W6FaTFrHPzgAZtYDpmB5T3sgDpsykLkA1Lfvh4uL8rLpwpg==" saltValue="hLogZqK8FYR4WyEGBAAQvg==" spinCount="100000" sheet="1" objects="1" scenarios="1" formatCells="0" formatRows="0" insertRows="0" deleteRows="0" autoFilter="0"/>
  <autoFilter ref="A13:G111">
    <filterColumn colId="1" showButton="0"/>
    <filterColumn colId="6">
      <customFilters>
        <customFilter operator="notEqual" val=" "/>
      </customFilters>
    </filterColumn>
  </autoFilter>
  <mergeCells count="26">
    <mergeCell ref="G13:G14"/>
    <mergeCell ref="A47:A61"/>
    <mergeCell ref="A1:F1"/>
    <mergeCell ref="B3:D3"/>
    <mergeCell ref="B11:C11"/>
    <mergeCell ref="E11:F11"/>
    <mergeCell ref="A13:A14"/>
    <mergeCell ref="B13:C13"/>
    <mergeCell ref="D13:D14"/>
    <mergeCell ref="E13:E14"/>
    <mergeCell ref="F13:F14"/>
    <mergeCell ref="A15:A20"/>
    <mergeCell ref="A21:A25"/>
    <mergeCell ref="A26:A30"/>
    <mergeCell ref="A31:A37"/>
    <mergeCell ref="A38:A46"/>
    <mergeCell ref="A62:A70"/>
    <mergeCell ref="A71:A75"/>
    <mergeCell ref="A76:A80"/>
    <mergeCell ref="A106:A110"/>
    <mergeCell ref="A111:F111"/>
    <mergeCell ref="A101:A105"/>
    <mergeCell ref="A96:A100"/>
    <mergeCell ref="A91:A95"/>
    <mergeCell ref="A86:A90"/>
    <mergeCell ref="A81:A85"/>
  </mergeCells>
  <conditionalFormatting sqref="C87:F110 C61:F61">
    <cfRule type="containsBlanks" dxfId="37" priority="46">
      <formula>LEN(TRIM(C61))=0</formula>
    </cfRule>
  </conditionalFormatting>
  <conditionalFormatting sqref="C80:F80">
    <cfRule type="containsBlanks" dxfId="36" priority="25">
      <formula>LEN(TRIM(C80))=0</formula>
    </cfRule>
  </conditionalFormatting>
  <conditionalFormatting sqref="C81:F81">
    <cfRule type="containsBlanks" dxfId="35" priority="23">
      <formula>LEN(TRIM(C81))=0</formula>
    </cfRule>
  </conditionalFormatting>
  <conditionalFormatting sqref="C82:F84">
    <cfRule type="containsBlanks" dxfId="34" priority="24">
      <formula>LEN(TRIM(C82))=0</formula>
    </cfRule>
  </conditionalFormatting>
  <conditionalFormatting sqref="F79">
    <cfRule type="containsBlanks" dxfId="33" priority="21">
      <formula>LEN(TRIM(F79))=0</formula>
    </cfRule>
  </conditionalFormatting>
  <conditionalFormatting sqref="C36:F37 C34:F34 C31:F32">
    <cfRule type="containsBlanks" dxfId="32" priority="18">
      <formula>LEN(TRIM(C31))=0</formula>
    </cfRule>
  </conditionalFormatting>
  <conditionalFormatting sqref="C85:F86 C73:F78 C15:F19 C21:E21 C22:F22 C30:F30 C24:F25">
    <cfRule type="containsBlanks" dxfId="31" priority="37">
      <formula>LEN(TRIM(C15))=0</formula>
    </cfRule>
  </conditionalFormatting>
  <conditionalFormatting sqref="C79:E79">
    <cfRule type="containsBlanks" dxfId="30" priority="34">
      <formula>LEN(TRIM(C79))=0</formula>
    </cfRule>
  </conditionalFormatting>
  <conditionalFormatting sqref="C23:F23">
    <cfRule type="containsBlanks" dxfId="29" priority="30">
      <formula>LEN(TRIM(C23))=0</formula>
    </cfRule>
  </conditionalFormatting>
  <conditionalFormatting sqref="C70:F72">
    <cfRule type="containsBlanks" dxfId="28" priority="31">
      <formula>LEN(TRIM(C70))=0</formula>
    </cfRule>
  </conditionalFormatting>
  <conditionalFormatting sqref="C26:F28">
    <cfRule type="containsBlanks" dxfId="27" priority="20">
      <formula>LEN(TRIM(C26))=0</formula>
    </cfRule>
  </conditionalFormatting>
  <conditionalFormatting sqref="C29:F29">
    <cfRule type="containsBlanks" dxfId="26" priority="19">
      <formula>LEN(TRIM(C29))=0</formula>
    </cfRule>
  </conditionalFormatting>
  <conditionalFormatting sqref="C35:F35">
    <cfRule type="containsBlanks" dxfId="25" priority="17">
      <formula>LEN(TRIM(C35))=0</formula>
    </cfRule>
  </conditionalFormatting>
  <conditionalFormatting sqref="C33:F33">
    <cfRule type="containsBlanks" dxfId="24" priority="16">
      <formula>LEN(TRIM(C33))=0</formula>
    </cfRule>
  </conditionalFormatting>
  <conditionalFormatting sqref="C41:F46">
    <cfRule type="containsBlanks" dxfId="23" priority="15">
      <formula>LEN(TRIM(C41))=0</formula>
    </cfRule>
  </conditionalFormatting>
  <conditionalFormatting sqref="C38:F38">
    <cfRule type="containsBlanks" dxfId="22" priority="14">
      <formula>LEN(TRIM(C38))=0</formula>
    </cfRule>
  </conditionalFormatting>
  <conditionalFormatting sqref="C40:F40">
    <cfRule type="containsBlanks" dxfId="21" priority="13">
      <formula>LEN(TRIM(C40))=0</formula>
    </cfRule>
  </conditionalFormatting>
  <conditionalFormatting sqref="C39:F39">
    <cfRule type="containsBlanks" dxfId="20" priority="12">
      <formula>LEN(TRIM(C39))=0</formula>
    </cfRule>
  </conditionalFormatting>
  <conditionalFormatting sqref="C55:F60">
    <cfRule type="containsBlanks" dxfId="19" priority="11">
      <formula>LEN(TRIM(C55))=0</formula>
    </cfRule>
  </conditionalFormatting>
  <conditionalFormatting sqref="C47:F47">
    <cfRule type="containsBlanks" dxfId="18" priority="10">
      <formula>LEN(TRIM(C47))=0</formula>
    </cfRule>
  </conditionalFormatting>
  <conditionalFormatting sqref="C50:F54 C49:E49">
    <cfRule type="containsBlanks" dxfId="17" priority="9">
      <formula>LEN(TRIM(C49))=0</formula>
    </cfRule>
  </conditionalFormatting>
  <conditionalFormatting sqref="C48:F48">
    <cfRule type="containsBlanks" dxfId="16" priority="8">
      <formula>LEN(TRIM(C48))=0</formula>
    </cfRule>
  </conditionalFormatting>
  <conditionalFormatting sqref="F49">
    <cfRule type="containsBlanks" dxfId="15" priority="7">
      <formula>LEN(TRIM(F49))=0</formula>
    </cfRule>
  </conditionalFormatting>
  <conditionalFormatting sqref="C68:F69">
    <cfRule type="containsBlanks" dxfId="14" priority="6">
      <formula>LEN(TRIM(C68))=0</formula>
    </cfRule>
  </conditionalFormatting>
  <conditionalFormatting sqref="C62:E62">
    <cfRule type="containsBlanks" dxfId="13" priority="5">
      <formula>LEN(TRIM(C62))=0</formula>
    </cfRule>
  </conditionalFormatting>
  <conditionalFormatting sqref="C63:F63">
    <cfRule type="containsBlanks" dxfId="12" priority="4">
      <formula>LEN(TRIM(C63))=0</formula>
    </cfRule>
  </conditionalFormatting>
  <conditionalFormatting sqref="C65:F67">
    <cfRule type="containsBlanks" dxfId="11" priority="3">
      <formula>LEN(TRIM(C65))=0</formula>
    </cfRule>
  </conditionalFormatting>
  <conditionalFormatting sqref="C64:F64">
    <cfRule type="containsBlanks" dxfId="10" priority="2">
      <formula>LEN(TRIM(C64))=0</formula>
    </cfRule>
  </conditionalFormatting>
  <conditionalFormatting sqref="F62">
    <cfRule type="containsBlanks" dxfId="9" priority="1">
      <formula>LEN(TRIM(F62))=0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2060"/>
  </sheetPr>
  <dimension ref="A1:F914"/>
  <sheetViews>
    <sheetView view="pageBreakPreview" zoomScale="124" zoomScaleNormal="100" zoomScaleSheetLayoutView="124" workbookViewId="0">
      <selection sqref="A1:F1"/>
    </sheetView>
  </sheetViews>
  <sheetFormatPr baseColWidth="10" defaultRowHeight="12.75" outlineLevelCol="1" x14ac:dyDescent="0.2"/>
  <cols>
    <col min="1" max="1" width="19.28515625" style="3" customWidth="1"/>
    <col min="2" max="2" width="26.85546875" style="67" customWidth="1"/>
    <col min="3" max="3" width="32.28515625" style="3" customWidth="1" outlineLevel="1"/>
    <col min="4" max="4" width="19.5703125" style="3" customWidth="1" outlineLevel="1"/>
    <col min="5" max="5" width="17.85546875" style="71" customWidth="1" outlineLevel="1"/>
    <col min="6" max="6" width="17.5703125" style="3" customWidth="1" outlineLevel="1"/>
    <col min="7" max="16384" width="11.42578125" style="3"/>
  </cols>
  <sheetData>
    <row r="1" spans="1:6" ht="18.75" x14ac:dyDescent="0.3">
      <c r="A1" s="388" t="s">
        <v>86</v>
      </c>
      <c r="B1" s="388"/>
      <c r="C1" s="388"/>
      <c r="D1" s="388"/>
      <c r="E1" s="388"/>
      <c r="F1" s="388"/>
    </row>
    <row r="2" spans="1:6" x14ac:dyDescent="0.2">
      <c r="A2" s="37"/>
      <c r="B2" s="89"/>
      <c r="C2" s="37"/>
      <c r="D2" s="37"/>
      <c r="E2" s="37"/>
      <c r="F2" s="37"/>
    </row>
    <row r="3" spans="1:6" s="2" customFormat="1" ht="25.5" customHeight="1" x14ac:dyDescent="0.2">
      <c r="A3" s="21" t="s">
        <v>38</v>
      </c>
      <c r="B3" s="359" t="str">
        <f>Perfil_Egreso!B3</f>
        <v>I.E.S.T.P. "CATALINA BUENDIA DE PECHO"</v>
      </c>
      <c r="C3" s="359"/>
      <c r="D3" s="359"/>
      <c r="E3" s="203" t="s">
        <v>62</v>
      </c>
      <c r="F3" s="200" t="str">
        <f>Perfil_Egreso!E3</f>
        <v>0563619</v>
      </c>
    </row>
    <row r="4" spans="1:6" s="2" customFormat="1" ht="15" customHeight="1" x14ac:dyDescent="0.2">
      <c r="A4" s="203"/>
      <c r="B4" s="203"/>
      <c r="C4" s="76"/>
      <c r="D4" s="76"/>
      <c r="E4" s="76"/>
      <c r="F4" s="76"/>
    </row>
    <row r="5" spans="1:6" s="2" customFormat="1" ht="38.25" customHeight="1" x14ac:dyDescent="0.2">
      <c r="A5" s="21" t="s">
        <v>42</v>
      </c>
      <c r="B5" s="200" t="str">
        <f>Perfil_Egreso!B5</f>
        <v>ACTIVIDADES PROFESIONALES, CIENTÍFICAS Y TÉCNICAS</v>
      </c>
      <c r="C5" s="203" t="s">
        <v>43</v>
      </c>
      <c r="D5" s="200" t="str">
        <f>Perfil_Egreso!D5</f>
        <v>SERVICIOS PRESTADOS A EMPRESAS</v>
      </c>
      <c r="E5" s="203" t="s">
        <v>44</v>
      </c>
      <c r="F5" s="200" t="str">
        <f>Perfil_Egreso!B7</f>
        <v>ACTIVIDADES ADMINISTRATIVAS Y DE APOYO DE OFICINA Y OTRAS ACTIVIDADES DE APOYO A LAS EMPRESAS</v>
      </c>
    </row>
    <row r="6" spans="1:6" ht="12.75" customHeight="1" x14ac:dyDescent="0.2">
      <c r="A6" s="206"/>
      <c r="B6" s="203"/>
      <c r="C6" s="77"/>
      <c r="D6" s="77"/>
      <c r="E6" s="77"/>
      <c r="F6" s="77"/>
    </row>
    <row r="7" spans="1:6" ht="45" customHeight="1" x14ac:dyDescent="0.2">
      <c r="A7" s="206" t="str">
        <f>Perfil_Egreso!A11</f>
        <v>DENOMINACIÓN DEL PROGRAMA DE ESTUDIOS SEGÚN CNOF (según corresponda)</v>
      </c>
      <c r="B7" s="200" t="str">
        <f>Perfil_Egreso!B11:C11</f>
        <v>ADMINISTRACIÓN DE EMPRESAS</v>
      </c>
      <c r="C7" s="204" t="s">
        <v>46</v>
      </c>
      <c r="D7" s="201" t="str">
        <f>Perfil_Egreso!E11</f>
        <v>M2982-3-001</v>
      </c>
      <c r="E7" s="204" t="s">
        <v>41</v>
      </c>
      <c r="F7" s="200" t="str">
        <f>Perfil_Egreso!B15</f>
        <v>PROFESIONAL TÉCNICO</v>
      </c>
    </row>
    <row r="8" spans="1:6" ht="12.75" customHeight="1" x14ac:dyDescent="0.2">
      <c r="A8" s="76"/>
      <c r="B8" s="77"/>
      <c r="C8" s="76"/>
      <c r="D8" s="76"/>
      <c r="E8" s="76"/>
      <c r="F8" s="76"/>
    </row>
    <row r="9" spans="1:6" ht="23.25" customHeight="1" x14ac:dyDescent="0.2">
      <c r="A9" s="206" t="s">
        <v>152</v>
      </c>
      <c r="B9" s="200" t="str">
        <f>Perfil_Egreso!B9:E9</f>
        <v>..</v>
      </c>
      <c r="C9" s="203" t="s">
        <v>6</v>
      </c>
      <c r="D9" s="200">
        <f>Itinerario!W17</f>
        <v>3264</v>
      </c>
      <c r="E9" s="203" t="s">
        <v>35</v>
      </c>
      <c r="F9" s="200">
        <f>Itinerario!T17</f>
        <v>127</v>
      </c>
    </row>
    <row r="10" spans="1:6" ht="12.75" customHeight="1" x14ac:dyDescent="0.2">
      <c r="A10" s="206"/>
      <c r="B10" s="203"/>
      <c r="C10" s="206"/>
      <c r="D10" s="206"/>
      <c r="E10" s="76"/>
      <c r="F10" s="76"/>
    </row>
    <row r="11" spans="1:6" ht="27" customHeight="1" x14ac:dyDescent="0.2">
      <c r="A11" s="21" t="s">
        <v>154</v>
      </c>
      <c r="B11" s="359" t="str">
        <f>Perfil_Egreso!B13</f>
        <v>´´</v>
      </c>
      <c r="C11" s="359"/>
      <c r="D11" s="203" t="s">
        <v>45</v>
      </c>
      <c r="E11" s="380" t="str">
        <f>Perfil_Egreso!D13</f>
        <v>PRESENCIAL</v>
      </c>
      <c r="F11" s="381"/>
    </row>
    <row r="12" spans="1:6" x14ac:dyDescent="0.2">
      <c r="A12" s="86"/>
      <c r="B12" s="86"/>
      <c r="C12" s="86"/>
      <c r="D12" s="86"/>
      <c r="E12" s="87"/>
      <c r="F12" s="86"/>
    </row>
    <row r="13" spans="1:6" ht="20.25" customHeight="1" x14ac:dyDescent="0.2">
      <c r="A13" s="222" t="s">
        <v>3</v>
      </c>
      <c r="B13" s="222" t="s">
        <v>57</v>
      </c>
      <c r="C13" s="227" t="s">
        <v>58</v>
      </c>
      <c r="D13" s="222" t="s">
        <v>59</v>
      </c>
      <c r="E13" s="222" t="s">
        <v>60</v>
      </c>
      <c r="F13" s="222" t="s">
        <v>61</v>
      </c>
    </row>
    <row r="14" spans="1:6" x14ac:dyDescent="0.2">
      <c r="A14" s="509" t="str">
        <f>Itinerario!A24</f>
        <v>Módulo I: Documentación empresarial</v>
      </c>
      <c r="B14" s="510" t="str">
        <f>Ambiente_Equipamiento!$A$15</f>
        <v>Aula pedagógica</v>
      </c>
      <c r="C14" s="78" t="s">
        <v>783</v>
      </c>
      <c r="D14" s="91">
        <f>VLOOKUP(C14,Itinerario!$D$24:$W$54,18,FALSE)</f>
        <v>16</v>
      </c>
      <c r="E14" s="92">
        <f>VLOOKUP(C14,Itinerario!$D$24:$W$54,19,FALSE)</f>
        <v>64</v>
      </c>
      <c r="F14" s="92" t="str">
        <f>VLOOKUP(C14,Organización_Modular!$F$10:$G$40,2,FALSE)</f>
        <v>II</v>
      </c>
    </row>
    <row r="15" spans="1:6" x14ac:dyDescent="0.2">
      <c r="A15" s="509"/>
      <c r="B15" s="510"/>
      <c r="C15" s="78" t="s">
        <v>618</v>
      </c>
      <c r="D15" s="91">
        <f>VLOOKUP(C15,Itinerario!$D$24:$W$54,18,FALSE)</f>
        <v>32</v>
      </c>
      <c r="E15" s="92">
        <f>VLOOKUP(C15,Itinerario!$D$24:$W$54,19,FALSE)</f>
        <v>96</v>
      </c>
      <c r="F15" s="92" t="str">
        <f>VLOOKUP(C15,Organización_Modular!$F$10:$G$40,2,FALSE)</f>
        <v>I</v>
      </c>
    </row>
    <row r="16" spans="1:6" x14ac:dyDescent="0.2">
      <c r="A16" s="509"/>
      <c r="B16" s="510"/>
      <c r="C16" s="78" t="s">
        <v>784</v>
      </c>
      <c r="D16" s="91">
        <f>VLOOKUP(C16,Itinerario!$D$24:$W$54,18,FALSE)</f>
        <v>32</v>
      </c>
      <c r="E16" s="92">
        <f>VLOOKUP(C16,Itinerario!$D$24:$W$54,19,FALSE)</f>
        <v>96</v>
      </c>
      <c r="F16" s="92" t="str">
        <f>VLOOKUP(C16,Organización_Modular!$F$10:$G$40,2,FALSE)</f>
        <v>I</v>
      </c>
    </row>
    <row r="17" spans="1:6" x14ac:dyDescent="0.2">
      <c r="A17" s="509"/>
      <c r="B17" s="510"/>
      <c r="C17" s="78" t="s">
        <v>599</v>
      </c>
      <c r="D17" s="91">
        <f>VLOOKUP(C17,Itinerario!$D$24:$W$54,18,FALSE)</f>
        <v>16</v>
      </c>
      <c r="E17" s="92">
        <f>VLOOKUP(C17,Itinerario!$D$24:$W$54,19,FALSE)</f>
        <v>32</v>
      </c>
      <c r="F17" s="92" t="str">
        <f>VLOOKUP(C17,Organización_Modular!$F$10:$G$40,2,FALSE)</f>
        <v>I</v>
      </c>
    </row>
    <row r="18" spans="1:6" x14ac:dyDescent="0.2">
      <c r="A18" s="509"/>
      <c r="B18" s="510"/>
      <c r="C18" s="78" t="s">
        <v>785</v>
      </c>
      <c r="D18" s="91" t="e">
        <f>VLOOKUP(C18,Itinerario!$D$24:$W$54,18,FALSE)</f>
        <v>#N/A</v>
      </c>
      <c r="E18" s="92" t="e">
        <f>VLOOKUP(C18,Itinerario!$D$24:$W$54,19,FALSE)</f>
        <v>#N/A</v>
      </c>
      <c r="F18" s="92" t="e">
        <f>VLOOKUP(C18,Organización_Modular!$F$10:$G$40,2,FALSE)</f>
        <v>#N/A</v>
      </c>
    </row>
    <row r="19" spans="1:6" ht="24" x14ac:dyDescent="0.2">
      <c r="A19" s="509"/>
      <c r="B19" s="510"/>
      <c r="C19" s="78" t="s">
        <v>786</v>
      </c>
      <c r="D19" s="91">
        <f>VLOOKUP(C19,Itinerario!$D$24:$W$54,18,FALSE)</f>
        <v>32</v>
      </c>
      <c r="E19" s="92">
        <f>VLOOKUP(C19,Itinerario!$D$24:$W$54,19,FALSE)</f>
        <v>32</v>
      </c>
      <c r="F19" s="92" t="str">
        <f>VLOOKUP(C19,Organización_Modular!$F$10:$G$40,2,FALSE)</f>
        <v>II</v>
      </c>
    </row>
    <row r="20" spans="1:6" hidden="1" x14ac:dyDescent="0.2">
      <c r="A20" s="509"/>
      <c r="B20" s="510"/>
      <c r="C20" s="78"/>
      <c r="D20" s="91">
        <f>VLOOKUP(C20,Itinerario!$D$24:$W$54,18,FALSE)</f>
        <v>0</v>
      </c>
      <c r="E20" s="92">
        <f>VLOOKUP(C20,Itinerario!$D$24:$W$54,19,FALSE)</f>
        <v>0</v>
      </c>
      <c r="F20" s="92" t="e">
        <f>VLOOKUP(C20,Organización_Modular!$F$10:$G$40,2,FALSE)</f>
        <v>#N/A</v>
      </c>
    </row>
    <row r="21" spans="1:6" hidden="1" x14ac:dyDescent="0.2">
      <c r="A21" s="509"/>
      <c r="B21" s="510"/>
      <c r="C21" s="78"/>
      <c r="D21" s="91">
        <f>VLOOKUP(C21,Itinerario!$D$24:$W$54,18,FALSE)</f>
        <v>0</v>
      </c>
      <c r="E21" s="92">
        <f>VLOOKUP(C21,Itinerario!$D$24:$W$54,19,FALSE)</f>
        <v>0</v>
      </c>
      <c r="F21" s="92" t="e">
        <f>VLOOKUP(C21,Organización_Modular!$F$10:$G$40,2,FALSE)</f>
        <v>#N/A</v>
      </c>
    </row>
    <row r="22" spans="1:6" hidden="1" x14ac:dyDescent="0.2">
      <c r="A22" s="509"/>
      <c r="B22" s="510"/>
      <c r="C22" s="78"/>
      <c r="D22" s="91">
        <f>VLOOKUP(C22,Itinerario!$D$24:$W$54,18,FALSE)</f>
        <v>0</v>
      </c>
      <c r="E22" s="92">
        <f>VLOOKUP(C22,Itinerario!$D$24:$W$54,19,FALSE)</f>
        <v>0</v>
      </c>
      <c r="F22" s="92" t="e">
        <f>VLOOKUP(C22,Organización_Modular!$F$10:$G$40,2,FALSE)</f>
        <v>#N/A</v>
      </c>
    </row>
    <row r="23" spans="1:6" hidden="1" x14ac:dyDescent="0.2">
      <c r="A23" s="509"/>
      <c r="B23" s="510"/>
      <c r="C23" s="78"/>
      <c r="D23" s="91">
        <f>VLOOKUP(C23,Itinerario!$D$24:$W$54,18,FALSE)</f>
        <v>0</v>
      </c>
      <c r="E23" s="92">
        <f>VLOOKUP(C23,Itinerario!$D$24:$W$54,19,FALSE)</f>
        <v>0</v>
      </c>
      <c r="F23" s="92" t="e">
        <f>VLOOKUP(C23,Organización_Modular!$F$10:$G$40,2,FALSE)</f>
        <v>#N/A</v>
      </c>
    </row>
    <row r="24" spans="1:6" hidden="1" x14ac:dyDescent="0.2">
      <c r="A24" s="509"/>
      <c r="B24" s="510"/>
      <c r="C24" s="78"/>
      <c r="D24" s="91">
        <f>VLOOKUP(C24,Itinerario!$D$24:$W$54,18,FALSE)</f>
        <v>0</v>
      </c>
      <c r="E24" s="92">
        <f>VLOOKUP(C24,Itinerario!$D$24:$W$54,19,FALSE)</f>
        <v>0</v>
      </c>
      <c r="F24" s="92" t="e">
        <f>VLOOKUP(C24,Organización_Modular!$F$10:$G$40,2,FALSE)</f>
        <v>#N/A</v>
      </c>
    </row>
    <row r="25" spans="1:6" hidden="1" x14ac:dyDescent="0.2">
      <c r="A25" s="509"/>
      <c r="B25" s="510"/>
      <c r="C25" s="78"/>
      <c r="D25" s="91">
        <f>VLOOKUP(C25,Itinerario!$D$24:$W$54,18,FALSE)</f>
        <v>0</v>
      </c>
      <c r="E25" s="92">
        <f>VLOOKUP(C25,Itinerario!$D$24:$W$54,19,FALSE)</f>
        <v>0</v>
      </c>
      <c r="F25" s="92" t="e">
        <f>VLOOKUP(C25,Organización_Modular!$F$10:$G$40,2,FALSE)</f>
        <v>#N/A</v>
      </c>
    </row>
    <row r="26" spans="1:6" hidden="1" x14ac:dyDescent="0.2">
      <c r="A26" s="509"/>
      <c r="B26" s="510"/>
      <c r="C26" s="78"/>
      <c r="D26" s="91">
        <f>VLOOKUP(C26,Itinerario!$D$24:$W$54,18,FALSE)</f>
        <v>0</v>
      </c>
      <c r="E26" s="92">
        <f>VLOOKUP(C26,Itinerario!$D$24:$W$54,19,FALSE)</f>
        <v>0</v>
      </c>
      <c r="F26" s="92" t="e">
        <f>VLOOKUP(C26,Organización_Modular!$F$10:$G$40,2,FALSE)</f>
        <v>#N/A</v>
      </c>
    </row>
    <row r="27" spans="1:6" hidden="1" x14ac:dyDescent="0.2">
      <c r="A27" s="509"/>
      <c r="B27" s="510"/>
      <c r="C27" s="78"/>
      <c r="D27" s="91">
        <f>VLOOKUP(C27,Itinerario!$D$24:$W$54,18,FALSE)</f>
        <v>0</v>
      </c>
      <c r="E27" s="92">
        <f>VLOOKUP(C27,Itinerario!$D$24:$W$54,19,FALSE)</f>
        <v>0</v>
      </c>
      <c r="F27" s="92" t="e">
        <f>VLOOKUP(C27,Organización_Modular!$F$10:$G$40,2,FALSE)</f>
        <v>#N/A</v>
      </c>
    </row>
    <row r="28" spans="1:6" hidden="1" x14ac:dyDescent="0.2">
      <c r="A28" s="509"/>
      <c r="B28" s="510"/>
      <c r="C28" s="78"/>
      <c r="D28" s="91">
        <f>VLOOKUP(C28,Itinerario!$D$24:$W$54,18,FALSE)</f>
        <v>0</v>
      </c>
      <c r="E28" s="92">
        <f>VLOOKUP(C28,Itinerario!$D$24:$W$54,19,FALSE)</f>
        <v>0</v>
      </c>
      <c r="F28" s="92" t="e">
        <f>VLOOKUP(C28,Organización_Modular!$F$10:$G$40,2,FALSE)</f>
        <v>#N/A</v>
      </c>
    </row>
    <row r="29" spans="1:6" x14ac:dyDescent="0.2">
      <c r="A29" s="509"/>
      <c r="B29" s="510" t="s">
        <v>787</v>
      </c>
      <c r="C29" s="78" t="s">
        <v>788</v>
      </c>
      <c r="D29" s="91">
        <f>VLOOKUP(C29,Itinerario!$D$24:$W$54,18,FALSE)</f>
        <v>32</v>
      </c>
      <c r="E29" s="92">
        <f>VLOOKUP(C29,Itinerario!$D$24:$W$54,19,FALSE)</f>
        <v>96</v>
      </c>
      <c r="F29" s="92" t="str">
        <f>VLOOKUP(C29,Organización_Modular!$F$10:$G$40,2,FALSE)</f>
        <v>I</v>
      </c>
    </row>
    <row r="30" spans="1:6" ht="24" x14ac:dyDescent="0.2">
      <c r="A30" s="509"/>
      <c r="B30" s="510"/>
      <c r="C30" s="78" t="s">
        <v>597</v>
      </c>
      <c r="D30" s="91">
        <f>VLOOKUP(C30,Itinerario!$D$24:$W$54,18,FALSE)</f>
        <v>32</v>
      </c>
      <c r="E30" s="92">
        <f>VLOOKUP(C30,Itinerario!$D$24:$W$54,19,FALSE)</f>
        <v>32</v>
      </c>
      <c r="F30" s="92" t="str">
        <f>VLOOKUP(C30,Organización_Modular!$F$10:$G$40,2,FALSE)</f>
        <v>II</v>
      </c>
    </row>
    <row r="31" spans="1:6" ht="24" x14ac:dyDescent="0.2">
      <c r="A31" s="509"/>
      <c r="B31" s="510"/>
      <c r="C31" s="78" t="s">
        <v>789</v>
      </c>
      <c r="D31" s="91">
        <f>VLOOKUP(C31,Itinerario!$D$24:$W$54,18,FALSE)</f>
        <v>16</v>
      </c>
      <c r="E31" s="92">
        <f>VLOOKUP(C31,Itinerario!$D$24:$W$54,19,FALSE)</f>
        <v>64</v>
      </c>
      <c r="F31" s="92" t="str">
        <f>VLOOKUP(C31,Organización_Modular!$F$10:$G$40,2,FALSE)</f>
        <v>II</v>
      </c>
    </row>
    <row r="32" spans="1:6" x14ac:dyDescent="0.2">
      <c r="A32" s="509"/>
      <c r="B32" s="510"/>
      <c r="C32" s="78" t="s">
        <v>790</v>
      </c>
      <c r="D32" s="91">
        <f>VLOOKUP(C32,Itinerario!$D$24:$W$54,18,FALSE)</f>
        <v>32</v>
      </c>
      <c r="E32" s="92">
        <f>VLOOKUP(C32,Itinerario!$D$24:$W$54,19,FALSE)</f>
        <v>32</v>
      </c>
      <c r="F32" s="92" t="str">
        <f>VLOOKUP(C32,Organización_Modular!$F$10:$G$40,2,FALSE)</f>
        <v>II</v>
      </c>
    </row>
    <row r="33" spans="1:6" x14ac:dyDescent="0.2">
      <c r="A33" s="509"/>
      <c r="B33" s="510"/>
      <c r="C33" s="78" t="s">
        <v>601</v>
      </c>
      <c r="D33" s="91">
        <f>VLOOKUP(C33,Itinerario!$D$24:$W$54,18,FALSE)</f>
        <v>16</v>
      </c>
      <c r="E33" s="92">
        <f>VLOOKUP(C33,Itinerario!$D$24:$W$54,19,FALSE)</f>
        <v>32</v>
      </c>
      <c r="F33" s="92" t="str">
        <f>VLOOKUP(C33,Organización_Modular!$F$10:$G$40,2,FALSE)</f>
        <v>I</v>
      </c>
    </row>
    <row r="34" spans="1:6" x14ac:dyDescent="0.2">
      <c r="A34" s="509"/>
      <c r="B34" s="510"/>
      <c r="C34" s="78" t="s">
        <v>602</v>
      </c>
      <c r="D34" s="91">
        <f>VLOOKUP(C34,Itinerario!$D$24:$W$54,18,FALSE)</f>
        <v>16</v>
      </c>
      <c r="E34" s="92">
        <f>VLOOKUP(C34,Itinerario!$D$24:$W$54,19,FALSE)</f>
        <v>64</v>
      </c>
      <c r="F34" s="92" t="str">
        <f>VLOOKUP(C34,Organización_Modular!$F$10:$G$40,2,FALSE)</f>
        <v>II</v>
      </c>
    </row>
    <row r="35" spans="1:6" hidden="1" x14ac:dyDescent="0.2">
      <c r="A35" s="509"/>
      <c r="B35" s="510"/>
      <c r="C35" s="78"/>
      <c r="D35" s="91">
        <f>VLOOKUP(C35,Itinerario!$D$24:$W$54,18,FALSE)</f>
        <v>0</v>
      </c>
      <c r="E35" s="92">
        <f>VLOOKUP(C35,Itinerario!$D$24:$W$54,19,FALSE)</f>
        <v>0</v>
      </c>
      <c r="F35" s="92" t="e">
        <f>VLOOKUP(C35,Organización_Modular!$F$10:$G$40,2,FALSE)</f>
        <v>#N/A</v>
      </c>
    </row>
    <row r="36" spans="1:6" hidden="1" x14ac:dyDescent="0.2">
      <c r="A36" s="509"/>
      <c r="B36" s="510"/>
      <c r="C36" s="78"/>
      <c r="D36" s="91">
        <f>VLOOKUP(C36,Itinerario!$D$24:$W$54,18,FALSE)</f>
        <v>0</v>
      </c>
      <c r="E36" s="92">
        <f>VLOOKUP(C36,Itinerario!$D$24:$W$54,19,FALSE)</f>
        <v>0</v>
      </c>
      <c r="F36" s="92" t="e">
        <f>VLOOKUP(C36,Organización_Modular!$F$10:$G$40,2,FALSE)</f>
        <v>#N/A</v>
      </c>
    </row>
    <row r="37" spans="1:6" hidden="1" x14ac:dyDescent="0.2">
      <c r="A37" s="509"/>
      <c r="B37" s="510"/>
      <c r="C37" s="78"/>
      <c r="D37" s="91">
        <f>VLOOKUP(C37,Itinerario!$D$24:$W$54,18,FALSE)</f>
        <v>0</v>
      </c>
      <c r="E37" s="92">
        <f>VLOOKUP(C37,Itinerario!$D$24:$W$54,19,FALSE)</f>
        <v>0</v>
      </c>
      <c r="F37" s="92" t="e">
        <f>VLOOKUP(C37,Organización_Modular!$F$10:$G$40,2,FALSE)</f>
        <v>#N/A</v>
      </c>
    </row>
    <row r="38" spans="1:6" hidden="1" x14ac:dyDescent="0.2">
      <c r="A38" s="509"/>
      <c r="B38" s="510"/>
      <c r="C38" s="78"/>
      <c r="D38" s="91">
        <f>VLOOKUP(C38,Itinerario!$D$24:$W$54,18,FALSE)</f>
        <v>0</v>
      </c>
      <c r="E38" s="92">
        <f>VLOOKUP(C38,Itinerario!$D$24:$W$54,19,FALSE)</f>
        <v>0</v>
      </c>
      <c r="F38" s="92" t="e">
        <f>VLOOKUP(C38,Organización_Modular!$F$10:$G$40,2,FALSE)</f>
        <v>#N/A</v>
      </c>
    </row>
    <row r="39" spans="1:6" hidden="1" x14ac:dyDescent="0.2">
      <c r="A39" s="509"/>
      <c r="B39" s="510"/>
      <c r="C39" s="78"/>
      <c r="D39" s="91">
        <f>VLOOKUP(C39,Itinerario!$D$24:$W$54,18,FALSE)</f>
        <v>0</v>
      </c>
      <c r="E39" s="92">
        <f>VLOOKUP(C39,Itinerario!$D$24:$W$54,19,FALSE)</f>
        <v>0</v>
      </c>
      <c r="F39" s="92" t="e">
        <f>VLOOKUP(C39,Organización_Modular!$F$10:$G$40,2,FALSE)</f>
        <v>#N/A</v>
      </c>
    </row>
    <row r="40" spans="1:6" hidden="1" x14ac:dyDescent="0.2">
      <c r="A40" s="509"/>
      <c r="B40" s="510"/>
      <c r="C40" s="78"/>
      <c r="D40" s="91">
        <f>VLOOKUP(C40,Itinerario!$D$24:$W$54,18,FALSE)</f>
        <v>0</v>
      </c>
      <c r="E40" s="92">
        <f>VLOOKUP(C40,Itinerario!$D$24:$W$54,19,FALSE)</f>
        <v>0</v>
      </c>
      <c r="F40" s="92" t="e">
        <f>VLOOKUP(C40,Organización_Modular!$F$10:$G$40,2,FALSE)</f>
        <v>#N/A</v>
      </c>
    </row>
    <row r="41" spans="1:6" hidden="1" x14ac:dyDescent="0.2">
      <c r="A41" s="509"/>
      <c r="B41" s="510"/>
      <c r="C41" s="78"/>
      <c r="D41" s="91">
        <f>VLOOKUP(C41,Itinerario!$D$24:$W$54,18,FALSE)</f>
        <v>0</v>
      </c>
      <c r="E41" s="92">
        <f>VLOOKUP(C41,Itinerario!$D$24:$W$54,19,FALSE)</f>
        <v>0</v>
      </c>
      <c r="F41" s="92" t="e">
        <f>VLOOKUP(C41,Organización_Modular!$F$10:$G$40,2,FALSE)</f>
        <v>#N/A</v>
      </c>
    </row>
    <row r="42" spans="1:6" hidden="1" x14ac:dyDescent="0.2">
      <c r="A42" s="509"/>
      <c r="B42" s="510"/>
      <c r="C42" s="78"/>
      <c r="D42" s="91">
        <f>VLOOKUP(C42,Itinerario!$D$24:$W$54,18,FALSE)</f>
        <v>0</v>
      </c>
      <c r="E42" s="92">
        <f>VLOOKUP(C42,Itinerario!$D$24:$W$54,19,FALSE)</f>
        <v>0</v>
      </c>
      <c r="F42" s="92" t="e">
        <f>VLOOKUP(C42,Organización_Modular!$F$10:$G$40,2,FALSE)</f>
        <v>#N/A</v>
      </c>
    </row>
    <row r="43" spans="1:6" hidden="1" x14ac:dyDescent="0.2">
      <c r="A43" s="509"/>
      <c r="B43" s="510"/>
      <c r="C43" s="78"/>
      <c r="D43" s="91">
        <f>VLOOKUP(C43,Itinerario!$D$24:$W$54,18,FALSE)</f>
        <v>0</v>
      </c>
      <c r="E43" s="92">
        <f>VLOOKUP(C43,Itinerario!$D$24:$W$54,19,FALSE)</f>
        <v>0</v>
      </c>
      <c r="F43" s="92" t="e">
        <f>VLOOKUP(C43,Organización_Modular!$F$10:$G$40,2,FALSE)</f>
        <v>#N/A</v>
      </c>
    </row>
    <row r="44" spans="1:6" ht="24" x14ac:dyDescent="0.2">
      <c r="A44" s="509"/>
      <c r="B44" s="510" t="s">
        <v>779</v>
      </c>
      <c r="C44" s="78" t="s">
        <v>789</v>
      </c>
      <c r="D44" s="91">
        <f>VLOOKUP(C44,Itinerario!$D$24:$W$54,18,FALSE)</f>
        <v>16</v>
      </c>
      <c r="E44" s="92">
        <f>VLOOKUP(C44,Itinerario!$D$24:$W$54,19,FALSE)</f>
        <v>64</v>
      </c>
      <c r="F44" s="92" t="str">
        <f>VLOOKUP(C44,Organización_Modular!$F$10:$G$40,2,FALSE)</f>
        <v>II</v>
      </c>
    </row>
    <row r="45" spans="1:6" x14ac:dyDescent="0.2">
      <c r="A45" s="509"/>
      <c r="B45" s="510"/>
      <c r="C45" s="78" t="s">
        <v>784</v>
      </c>
      <c r="D45" s="91">
        <f>VLOOKUP(C45,Itinerario!$D$24:$W$54,18,FALSE)</f>
        <v>32</v>
      </c>
      <c r="E45" s="92">
        <f>VLOOKUP(C45,Itinerario!$D$24:$W$54,19,FALSE)</f>
        <v>96</v>
      </c>
      <c r="F45" s="92" t="str">
        <f>VLOOKUP(C45,Organización_Modular!$F$10:$G$40,2,FALSE)</f>
        <v>I</v>
      </c>
    </row>
    <row r="46" spans="1:6" hidden="1" x14ac:dyDescent="0.2">
      <c r="A46" s="509"/>
      <c r="B46" s="510"/>
      <c r="C46" s="78"/>
      <c r="D46" s="91">
        <f>VLOOKUP(C46,Itinerario!$D$24:$W$54,18,FALSE)</f>
        <v>0</v>
      </c>
      <c r="E46" s="92">
        <f>VLOOKUP(C46,Itinerario!$D$24:$W$54,19,FALSE)</f>
        <v>0</v>
      </c>
      <c r="F46" s="92" t="e">
        <f>VLOOKUP(C46,Organización_Modular!$F$10:$G$40,2,FALSE)</f>
        <v>#N/A</v>
      </c>
    </row>
    <row r="47" spans="1:6" hidden="1" x14ac:dyDescent="0.2">
      <c r="A47" s="509"/>
      <c r="B47" s="510"/>
      <c r="C47" s="78"/>
      <c r="D47" s="91">
        <f>VLOOKUP(C47,Itinerario!$D$24:$W$54,18,FALSE)</f>
        <v>0</v>
      </c>
      <c r="E47" s="92">
        <f>VLOOKUP(C47,Itinerario!$D$24:$W$54,19,FALSE)</f>
        <v>0</v>
      </c>
      <c r="F47" s="92" t="e">
        <f>VLOOKUP(C47,Organización_Modular!$F$10:$G$40,2,FALSE)</f>
        <v>#N/A</v>
      </c>
    </row>
    <row r="48" spans="1:6" hidden="1" x14ac:dyDescent="0.2">
      <c r="A48" s="509"/>
      <c r="B48" s="510"/>
      <c r="C48" s="78"/>
      <c r="D48" s="91">
        <f>VLOOKUP(C48,Itinerario!$D$24:$W$54,18,FALSE)</f>
        <v>0</v>
      </c>
      <c r="E48" s="92">
        <f>VLOOKUP(C48,Itinerario!$D$24:$W$54,19,FALSE)</f>
        <v>0</v>
      </c>
      <c r="F48" s="92" t="e">
        <f>VLOOKUP(C48,Organización_Modular!$F$10:$G$40,2,FALSE)</f>
        <v>#N/A</v>
      </c>
    </row>
    <row r="49" spans="1:6" hidden="1" x14ac:dyDescent="0.2">
      <c r="A49" s="509"/>
      <c r="B49" s="510"/>
      <c r="C49" s="78"/>
      <c r="D49" s="91">
        <f>VLOOKUP(C49,Itinerario!$D$24:$W$54,18,FALSE)</f>
        <v>0</v>
      </c>
      <c r="E49" s="92">
        <f>VLOOKUP(C49,Itinerario!$D$24:$W$54,19,FALSE)</f>
        <v>0</v>
      </c>
      <c r="F49" s="92" t="e">
        <f>VLOOKUP(C49,Organización_Modular!$F$10:$G$40,2,FALSE)</f>
        <v>#N/A</v>
      </c>
    </row>
    <row r="50" spans="1:6" hidden="1" x14ac:dyDescent="0.2">
      <c r="A50" s="509"/>
      <c r="B50" s="510"/>
      <c r="C50" s="78"/>
      <c r="D50" s="91">
        <f>VLOOKUP(C50,Itinerario!$D$24:$W$54,18,FALSE)</f>
        <v>0</v>
      </c>
      <c r="E50" s="92">
        <f>VLOOKUP(C50,Itinerario!$D$24:$W$54,19,FALSE)</f>
        <v>0</v>
      </c>
      <c r="F50" s="92" t="e">
        <f>VLOOKUP(C50,Organización_Modular!$F$10:$G$40,2,FALSE)</f>
        <v>#N/A</v>
      </c>
    </row>
    <row r="51" spans="1:6" hidden="1" x14ac:dyDescent="0.2">
      <c r="A51" s="509"/>
      <c r="B51" s="510"/>
      <c r="C51" s="78"/>
      <c r="D51" s="91">
        <f>VLOOKUP(C51,Itinerario!$D$24:$W$54,18,FALSE)</f>
        <v>0</v>
      </c>
      <c r="E51" s="92">
        <f>VLOOKUP(C51,Itinerario!$D$24:$W$54,19,FALSE)</f>
        <v>0</v>
      </c>
      <c r="F51" s="92" t="e">
        <f>VLOOKUP(C51,Organización_Modular!$F$10:$G$40,2,FALSE)</f>
        <v>#N/A</v>
      </c>
    </row>
    <row r="52" spans="1:6" hidden="1" x14ac:dyDescent="0.2">
      <c r="A52" s="509"/>
      <c r="B52" s="510"/>
      <c r="C52" s="78"/>
      <c r="D52" s="91">
        <f>VLOOKUP(C52,Itinerario!$D$24:$W$54,18,FALSE)</f>
        <v>0</v>
      </c>
      <c r="E52" s="92">
        <f>VLOOKUP(C52,Itinerario!$D$24:$W$54,19,FALSE)</f>
        <v>0</v>
      </c>
      <c r="F52" s="92" t="e">
        <f>VLOOKUP(C52,Organización_Modular!$F$10:$G$40,2,FALSE)</f>
        <v>#N/A</v>
      </c>
    </row>
    <row r="53" spans="1:6" hidden="1" x14ac:dyDescent="0.2">
      <c r="A53" s="509"/>
      <c r="B53" s="510"/>
      <c r="C53" s="78"/>
      <c r="D53" s="91">
        <f>VLOOKUP(C53,Itinerario!$D$24:$W$54,18,FALSE)</f>
        <v>0</v>
      </c>
      <c r="E53" s="92">
        <f>VLOOKUP(C53,Itinerario!$D$24:$W$54,19,FALSE)</f>
        <v>0</v>
      </c>
      <c r="F53" s="92" t="e">
        <f>VLOOKUP(C53,Organización_Modular!$F$10:$G$40,2,FALSE)</f>
        <v>#N/A</v>
      </c>
    </row>
    <row r="54" spans="1:6" hidden="1" x14ac:dyDescent="0.2">
      <c r="A54" s="509"/>
      <c r="B54" s="510"/>
      <c r="C54" s="78"/>
      <c r="D54" s="91">
        <f>VLOOKUP(C54,Itinerario!$D$24:$W$54,18,FALSE)</f>
        <v>0</v>
      </c>
      <c r="E54" s="92">
        <f>VLOOKUP(C54,Itinerario!$D$24:$W$54,19,FALSE)</f>
        <v>0</v>
      </c>
      <c r="F54" s="92" t="e">
        <f>VLOOKUP(C54,Organización_Modular!$F$10:$G$40,2,FALSE)</f>
        <v>#N/A</v>
      </c>
    </row>
    <row r="55" spans="1:6" hidden="1" x14ac:dyDescent="0.2">
      <c r="A55" s="509"/>
      <c r="B55" s="510"/>
      <c r="C55" s="78"/>
      <c r="D55" s="91">
        <f>VLOOKUP(C55,Itinerario!$D$24:$W$54,18,FALSE)</f>
        <v>0</v>
      </c>
      <c r="E55" s="92">
        <f>VLOOKUP(C55,Itinerario!$D$24:$W$54,19,FALSE)</f>
        <v>0</v>
      </c>
      <c r="F55" s="92" t="e">
        <f>VLOOKUP(C55,Organización_Modular!$F$10:$G$40,2,FALSE)</f>
        <v>#N/A</v>
      </c>
    </row>
    <row r="56" spans="1:6" hidden="1" x14ac:dyDescent="0.2">
      <c r="A56" s="509"/>
      <c r="B56" s="510"/>
      <c r="C56" s="78"/>
      <c r="D56" s="91">
        <f>VLOOKUP(C56,Itinerario!$D$24:$W$54,18,FALSE)</f>
        <v>0</v>
      </c>
      <c r="E56" s="92">
        <f>VLOOKUP(C56,Itinerario!$D$24:$W$54,19,FALSE)</f>
        <v>0</v>
      </c>
      <c r="F56" s="92" t="e">
        <f>VLOOKUP(C56,Organización_Modular!$F$10:$G$40,2,FALSE)</f>
        <v>#N/A</v>
      </c>
    </row>
    <row r="57" spans="1:6" hidden="1" x14ac:dyDescent="0.2">
      <c r="A57" s="509"/>
      <c r="B57" s="510"/>
      <c r="C57" s="78"/>
      <c r="D57" s="91">
        <f>VLOOKUP(C57,Itinerario!$D$24:$W$54,18,FALSE)</f>
        <v>0</v>
      </c>
      <c r="E57" s="92">
        <f>VLOOKUP(C57,Itinerario!$D$24:$W$54,19,FALSE)</f>
        <v>0</v>
      </c>
      <c r="F57" s="92" t="e">
        <f>VLOOKUP(C57,Organización_Modular!$F$10:$G$40,2,FALSE)</f>
        <v>#N/A</v>
      </c>
    </row>
    <row r="58" spans="1:6" hidden="1" x14ac:dyDescent="0.2">
      <c r="A58" s="509"/>
      <c r="B58" s="510"/>
      <c r="C58" s="78"/>
      <c r="D58" s="91">
        <f>VLOOKUP(C58,Itinerario!$D$24:$W$54,18,FALSE)</f>
        <v>0</v>
      </c>
      <c r="E58" s="92">
        <f>VLOOKUP(C58,Itinerario!$D$24:$W$54,19,FALSE)</f>
        <v>0</v>
      </c>
      <c r="F58" s="92" t="e">
        <f>VLOOKUP(C58,Organización_Modular!$F$10:$G$40,2,FALSE)</f>
        <v>#N/A</v>
      </c>
    </row>
    <row r="59" spans="1:6" x14ac:dyDescent="0.2">
      <c r="A59" s="509"/>
      <c r="B59" s="510" t="s">
        <v>780</v>
      </c>
      <c r="C59" s="78" t="s">
        <v>790</v>
      </c>
      <c r="D59" s="91">
        <f>VLOOKUP(C59,Itinerario!$D$24:$W$54,18,FALSE)</f>
        <v>32</v>
      </c>
      <c r="E59" s="92">
        <f>VLOOKUP(C59,Itinerario!$D$24:$W$54,19,FALSE)</f>
        <v>32</v>
      </c>
      <c r="F59" s="92" t="str">
        <f>VLOOKUP(C59,Organización_Modular!$F$10:$G$40,2,FALSE)</f>
        <v>II</v>
      </c>
    </row>
    <row r="60" spans="1:6" hidden="1" x14ac:dyDescent="0.2">
      <c r="A60" s="509"/>
      <c r="B60" s="510"/>
      <c r="C60" s="78"/>
      <c r="D60" s="91">
        <f>VLOOKUP(C60,Itinerario!$D$24:$W$54,18,FALSE)</f>
        <v>0</v>
      </c>
      <c r="E60" s="92">
        <f>VLOOKUP(C60,Itinerario!$D$24:$W$54,19,FALSE)</f>
        <v>0</v>
      </c>
      <c r="F60" s="92" t="e">
        <f>VLOOKUP(C60,Organización_Modular!$F$10:$G$40,2,FALSE)</f>
        <v>#N/A</v>
      </c>
    </row>
    <row r="61" spans="1:6" hidden="1" x14ac:dyDescent="0.2">
      <c r="A61" s="509"/>
      <c r="B61" s="510"/>
      <c r="C61" s="78"/>
      <c r="D61" s="91">
        <f>VLOOKUP(C61,Itinerario!$D$24:$W$54,18,FALSE)</f>
        <v>0</v>
      </c>
      <c r="E61" s="92">
        <f>VLOOKUP(C61,Itinerario!$D$24:$W$54,19,FALSE)</f>
        <v>0</v>
      </c>
      <c r="F61" s="92" t="e">
        <f>VLOOKUP(C61,Organización_Modular!$F$10:$G$40,2,FALSE)</f>
        <v>#N/A</v>
      </c>
    </row>
    <row r="62" spans="1:6" hidden="1" x14ac:dyDescent="0.2">
      <c r="A62" s="509"/>
      <c r="B62" s="510"/>
      <c r="C62" s="78"/>
      <c r="D62" s="91">
        <f>VLOOKUP(C62,Itinerario!$D$24:$W$54,18,FALSE)</f>
        <v>0</v>
      </c>
      <c r="E62" s="92">
        <f>VLOOKUP(C62,Itinerario!$D$24:$W$54,19,FALSE)</f>
        <v>0</v>
      </c>
      <c r="F62" s="92" t="e">
        <f>VLOOKUP(C62,Organización_Modular!$F$10:$G$40,2,FALSE)</f>
        <v>#N/A</v>
      </c>
    </row>
    <row r="63" spans="1:6" hidden="1" x14ac:dyDescent="0.2">
      <c r="A63" s="509"/>
      <c r="B63" s="510"/>
      <c r="C63" s="78"/>
      <c r="D63" s="91">
        <f>VLOOKUP(C63,Itinerario!$D$24:$W$54,18,FALSE)</f>
        <v>0</v>
      </c>
      <c r="E63" s="92">
        <f>VLOOKUP(C63,Itinerario!$D$24:$W$54,19,FALSE)</f>
        <v>0</v>
      </c>
      <c r="F63" s="92" t="e">
        <f>VLOOKUP(C63,Organización_Modular!$F$10:$G$40,2,FALSE)</f>
        <v>#N/A</v>
      </c>
    </row>
    <row r="64" spans="1:6" hidden="1" x14ac:dyDescent="0.2">
      <c r="A64" s="509"/>
      <c r="B64" s="510"/>
      <c r="C64" s="78"/>
      <c r="D64" s="91">
        <f>VLOOKUP(C64,Itinerario!$D$24:$W$54,18,FALSE)</f>
        <v>0</v>
      </c>
      <c r="E64" s="92">
        <f>VLOOKUP(C64,Itinerario!$D$24:$W$54,19,FALSE)</f>
        <v>0</v>
      </c>
      <c r="F64" s="92" t="e">
        <f>VLOOKUP(C64,Organización_Modular!$F$10:$G$40,2,FALSE)</f>
        <v>#N/A</v>
      </c>
    </row>
    <row r="65" spans="1:6" hidden="1" x14ac:dyDescent="0.2">
      <c r="A65" s="509"/>
      <c r="B65" s="510"/>
      <c r="C65" s="78"/>
      <c r="D65" s="91">
        <f>VLOOKUP(C65,Itinerario!$D$24:$W$54,18,FALSE)</f>
        <v>0</v>
      </c>
      <c r="E65" s="92">
        <f>VLOOKUP(C65,Itinerario!$D$24:$W$54,19,FALSE)</f>
        <v>0</v>
      </c>
      <c r="F65" s="92" t="e">
        <f>VLOOKUP(C65,Organización_Modular!$F$10:$G$40,2,FALSE)</f>
        <v>#N/A</v>
      </c>
    </row>
    <row r="66" spans="1:6" hidden="1" x14ac:dyDescent="0.2">
      <c r="A66" s="509"/>
      <c r="B66" s="510"/>
      <c r="C66" s="78"/>
      <c r="D66" s="91">
        <f>VLOOKUP(C66,Itinerario!$D$24:$W$54,18,FALSE)</f>
        <v>0</v>
      </c>
      <c r="E66" s="92">
        <f>VLOOKUP(C66,Itinerario!$D$24:$W$54,19,FALSE)</f>
        <v>0</v>
      </c>
      <c r="F66" s="92" t="e">
        <f>VLOOKUP(C66,Organización_Modular!$F$10:$G$40,2,FALSE)</f>
        <v>#N/A</v>
      </c>
    </row>
    <row r="67" spans="1:6" hidden="1" x14ac:dyDescent="0.2">
      <c r="A67" s="509"/>
      <c r="B67" s="510"/>
      <c r="C67" s="78"/>
      <c r="D67" s="91">
        <f>VLOOKUP(C67,Itinerario!$D$24:$W$54,18,FALSE)</f>
        <v>0</v>
      </c>
      <c r="E67" s="92">
        <f>VLOOKUP(C67,Itinerario!$D$24:$W$54,19,FALSE)</f>
        <v>0</v>
      </c>
      <c r="F67" s="92" t="e">
        <f>VLOOKUP(C67,Organización_Modular!$F$10:$G$40,2,FALSE)</f>
        <v>#N/A</v>
      </c>
    </row>
    <row r="68" spans="1:6" hidden="1" x14ac:dyDescent="0.2">
      <c r="A68" s="509"/>
      <c r="B68" s="510"/>
      <c r="C68" s="78"/>
      <c r="D68" s="91">
        <f>VLOOKUP(C68,Itinerario!$D$24:$W$54,18,FALSE)</f>
        <v>0</v>
      </c>
      <c r="E68" s="92">
        <f>VLOOKUP(C68,Itinerario!$D$24:$W$54,19,FALSE)</f>
        <v>0</v>
      </c>
      <c r="F68" s="92" t="e">
        <f>VLOOKUP(C68,Organización_Modular!$F$10:$G$40,2,FALSE)</f>
        <v>#N/A</v>
      </c>
    </row>
    <row r="69" spans="1:6" hidden="1" x14ac:dyDescent="0.2">
      <c r="A69" s="509"/>
      <c r="B69" s="510"/>
      <c r="C69" s="78"/>
      <c r="D69" s="91">
        <f>VLOOKUP(C69,Itinerario!$D$24:$W$54,18,FALSE)</f>
        <v>0</v>
      </c>
      <c r="E69" s="92">
        <f>VLOOKUP(C69,Itinerario!$D$24:$W$54,19,FALSE)</f>
        <v>0</v>
      </c>
      <c r="F69" s="92" t="e">
        <f>VLOOKUP(C69,Organización_Modular!$F$10:$G$40,2,FALSE)</f>
        <v>#N/A</v>
      </c>
    </row>
    <row r="70" spans="1:6" hidden="1" x14ac:dyDescent="0.2">
      <c r="A70" s="509"/>
      <c r="B70" s="510"/>
      <c r="C70" s="78"/>
      <c r="D70" s="91">
        <f>VLOOKUP(C70,Itinerario!$D$24:$W$54,18,FALSE)</f>
        <v>0</v>
      </c>
      <c r="E70" s="92">
        <f>VLOOKUP(C70,Itinerario!$D$24:$W$54,19,FALSE)</f>
        <v>0</v>
      </c>
      <c r="F70" s="92" t="e">
        <f>VLOOKUP(C70,Organización_Modular!$F$10:$G$40,2,FALSE)</f>
        <v>#N/A</v>
      </c>
    </row>
    <row r="71" spans="1:6" hidden="1" x14ac:dyDescent="0.2">
      <c r="A71" s="509"/>
      <c r="B71" s="510"/>
      <c r="C71" s="78"/>
      <c r="D71" s="91">
        <f>VLOOKUP(C71,Itinerario!$D$24:$W$54,18,FALSE)</f>
        <v>0</v>
      </c>
      <c r="E71" s="92">
        <f>VLOOKUP(C71,Itinerario!$D$24:$W$54,19,FALSE)</f>
        <v>0</v>
      </c>
      <c r="F71" s="92" t="e">
        <f>VLOOKUP(C71,Organización_Modular!$F$10:$G$40,2,FALSE)</f>
        <v>#N/A</v>
      </c>
    </row>
    <row r="72" spans="1:6" hidden="1" x14ac:dyDescent="0.2">
      <c r="A72" s="509"/>
      <c r="B72" s="510"/>
      <c r="C72" s="78"/>
      <c r="D72" s="91">
        <f>VLOOKUP(C72,Itinerario!$D$24:$W$54,18,FALSE)</f>
        <v>0</v>
      </c>
      <c r="E72" s="92">
        <f>VLOOKUP(C72,Itinerario!$D$24:$W$54,19,FALSE)</f>
        <v>0</v>
      </c>
      <c r="F72" s="92" t="e">
        <f>VLOOKUP(C72,Organización_Modular!$F$10:$G$40,2,FALSE)</f>
        <v>#N/A</v>
      </c>
    </row>
    <row r="73" spans="1:6" hidden="1" x14ac:dyDescent="0.2">
      <c r="A73" s="509"/>
      <c r="B73" s="510"/>
      <c r="C73" s="78"/>
      <c r="D73" s="91">
        <f>VLOOKUP(C73,Itinerario!$D$24:$W$54,18,FALSE)</f>
        <v>0</v>
      </c>
      <c r="E73" s="92">
        <f>VLOOKUP(C73,Itinerario!$D$24:$W$54,19,FALSE)</f>
        <v>0</v>
      </c>
      <c r="F73" s="92" t="e">
        <f>VLOOKUP(C73,Organización_Modular!$F$10:$G$40,2,FALSE)</f>
        <v>#N/A</v>
      </c>
    </row>
    <row r="74" spans="1:6" x14ac:dyDescent="0.2">
      <c r="A74" s="509"/>
      <c r="B74" s="510" t="s">
        <v>781</v>
      </c>
      <c r="C74" s="79" t="s">
        <v>788</v>
      </c>
      <c r="D74" s="91">
        <f>VLOOKUP(C74,Itinerario!$D$24:$W$54,18,FALSE)</f>
        <v>32</v>
      </c>
      <c r="E74" s="92">
        <f>VLOOKUP(C74,Itinerario!$D$24:$W$54,19,FALSE)</f>
        <v>96</v>
      </c>
      <c r="F74" s="92" t="str">
        <f>VLOOKUP(C74,Organización_Modular!$F$10:$G$40,2,FALSE)</f>
        <v>I</v>
      </c>
    </row>
    <row r="75" spans="1:6" hidden="1" x14ac:dyDescent="0.2">
      <c r="A75" s="509"/>
      <c r="B75" s="510"/>
      <c r="C75" s="78"/>
      <c r="D75" s="91">
        <f>VLOOKUP(C75,Itinerario!$D$24:$W$54,18,FALSE)</f>
        <v>0</v>
      </c>
      <c r="E75" s="92">
        <f>VLOOKUP(C75,Itinerario!$D$24:$W$54,19,FALSE)</f>
        <v>0</v>
      </c>
      <c r="F75" s="92" t="e">
        <f>VLOOKUP(C75,Organización_Modular!$F$10:$G$40,2,FALSE)</f>
        <v>#N/A</v>
      </c>
    </row>
    <row r="76" spans="1:6" hidden="1" x14ac:dyDescent="0.2">
      <c r="A76" s="509"/>
      <c r="B76" s="510"/>
      <c r="C76" s="78"/>
      <c r="D76" s="91">
        <f>VLOOKUP(C76,Itinerario!$D$24:$W$54,18,FALSE)</f>
        <v>0</v>
      </c>
      <c r="E76" s="92">
        <f>VLOOKUP(C76,Itinerario!$D$24:$W$54,19,FALSE)</f>
        <v>0</v>
      </c>
      <c r="F76" s="92" t="e">
        <f>VLOOKUP(C76,Organización_Modular!$F$10:$G$40,2,FALSE)</f>
        <v>#N/A</v>
      </c>
    </row>
    <row r="77" spans="1:6" hidden="1" x14ac:dyDescent="0.2">
      <c r="A77" s="509"/>
      <c r="B77" s="510"/>
      <c r="C77" s="78"/>
      <c r="D77" s="91">
        <f>VLOOKUP(C77,Itinerario!$D$24:$W$54,18,FALSE)</f>
        <v>0</v>
      </c>
      <c r="E77" s="92">
        <f>VLOOKUP(C77,Itinerario!$D$24:$W$54,19,FALSE)</f>
        <v>0</v>
      </c>
      <c r="F77" s="92" t="e">
        <f>VLOOKUP(C77,Organización_Modular!$F$10:$G$40,2,FALSE)</f>
        <v>#N/A</v>
      </c>
    </row>
    <row r="78" spans="1:6" hidden="1" x14ac:dyDescent="0.2">
      <c r="A78" s="509"/>
      <c r="B78" s="510"/>
      <c r="C78" s="78"/>
      <c r="D78" s="91">
        <f>VLOOKUP(C78,Itinerario!$D$24:$W$54,18,FALSE)</f>
        <v>0</v>
      </c>
      <c r="E78" s="92">
        <f>VLOOKUP(C78,Itinerario!$D$24:$W$54,19,FALSE)</f>
        <v>0</v>
      </c>
      <c r="F78" s="92" t="e">
        <f>VLOOKUP(C78,Organización_Modular!$F$10:$G$40,2,FALSE)</f>
        <v>#N/A</v>
      </c>
    </row>
    <row r="79" spans="1:6" hidden="1" x14ac:dyDescent="0.2">
      <c r="A79" s="509"/>
      <c r="B79" s="510"/>
      <c r="C79" s="78"/>
      <c r="D79" s="91">
        <f>VLOOKUP(C79,Itinerario!$D$24:$W$54,18,FALSE)</f>
        <v>0</v>
      </c>
      <c r="E79" s="92">
        <f>VLOOKUP(C79,Itinerario!$D$24:$W$54,19,FALSE)</f>
        <v>0</v>
      </c>
      <c r="F79" s="92" t="e">
        <f>VLOOKUP(C79,Organización_Modular!$F$10:$G$40,2,FALSE)</f>
        <v>#N/A</v>
      </c>
    </row>
    <row r="80" spans="1:6" hidden="1" x14ac:dyDescent="0.2">
      <c r="A80" s="509"/>
      <c r="B80" s="510"/>
      <c r="C80" s="78"/>
      <c r="D80" s="91">
        <f>VLOOKUP(C80,Itinerario!$D$24:$W$54,18,FALSE)</f>
        <v>0</v>
      </c>
      <c r="E80" s="92">
        <f>VLOOKUP(C80,Itinerario!$D$24:$W$54,19,FALSE)</f>
        <v>0</v>
      </c>
      <c r="F80" s="92" t="e">
        <f>VLOOKUP(C80,Organización_Modular!$F$10:$G$40,2,FALSE)</f>
        <v>#N/A</v>
      </c>
    </row>
    <row r="81" spans="1:6" hidden="1" x14ac:dyDescent="0.2">
      <c r="A81" s="509"/>
      <c r="B81" s="510"/>
      <c r="C81" s="78"/>
      <c r="D81" s="91">
        <f>VLOOKUP(C81,Itinerario!$D$24:$W$54,18,FALSE)</f>
        <v>0</v>
      </c>
      <c r="E81" s="92">
        <f>VLOOKUP(C81,Itinerario!$D$24:$W$54,19,FALSE)</f>
        <v>0</v>
      </c>
      <c r="F81" s="92" t="e">
        <f>VLOOKUP(C81,Organización_Modular!$F$10:$G$40,2,FALSE)</f>
        <v>#N/A</v>
      </c>
    </row>
    <row r="82" spans="1:6" hidden="1" x14ac:dyDescent="0.2">
      <c r="A82" s="509"/>
      <c r="B82" s="510"/>
      <c r="C82" s="78"/>
      <c r="D82" s="91">
        <f>VLOOKUP(C82,Itinerario!$D$24:$W$54,18,FALSE)</f>
        <v>0</v>
      </c>
      <c r="E82" s="92">
        <f>VLOOKUP(C82,Itinerario!$D$24:$W$54,19,FALSE)</f>
        <v>0</v>
      </c>
      <c r="F82" s="92" t="e">
        <f>VLOOKUP(C82,Organización_Modular!$F$10:$G$40,2,FALSE)</f>
        <v>#N/A</v>
      </c>
    </row>
    <row r="83" spans="1:6" hidden="1" x14ac:dyDescent="0.2">
      <c r="A83" s="509"/>
      <c r="B83" s="510"/>
      <c r="C83" s="78"/>
      <c r="D83" s="91">
        <f>VLOOKUP(C83,Itinerario!$D$24:$W$54,18,FALSE)</f>
        <v>0</v>
      </c>
      <c r="E83" s="92">
        <f>VLOOKUP(C83,Itinerario!$D$24:$W$54,19,FALSE)</f>
        <v>0</v>
      </c>
      <c r="F83" s="92" t="e">
        <f>VLOOKUP(C83,Organización_Modular!$F$10:$G$40,2,FALSE)</f>
        <v>#N/A</v>
      </c>
    </row>
    <row r="84" spans="1:6" hidden="1" x14ac:dyDescent="0.2">
      <c r="A84" s="509"/>
      <c r="B84" s="510"/>
      <c r="C84" s="78"/>
      <c r="D84" s="91">
        <f>VLOOKUP(C84,Itinerario!$D$24:$W$54,18,FALSE)</f>
        <v>0</v>
      </c>
      <c r="E84" s="92">
        <f>VLOOKUP(C84,Itinerario!$D$24:$W$54,19,FALSE)</f>
        <v>0</v>
      </c>
      <c r="F84" s="92" t="e">
        <f>VLOOKUP(C84,Organización_Modular!$F$10:$G$40,2,FALSE)</f>
        <v>#N/A</v>
      </c>
    </row>
    <row r="85" spans="1:6" hidden="1" x14ac:dyDescent="0.2">
      <c r="A85" s="509"/>
      <c r="B85" s="510"/>
      <c r="C85" s="78"/>
      <c r="D85" s="91">
        <f>VLOOKUP(C85,Itinerario!$D$24:$W$54,18,FALSE)</f>
        <v>0</v>
      </c>
      <c r="E85" s="92">
        <f>VLOOKUP(C85,Itinerario!$D$24:$W$54,19,FALSE)</f>
        <v>0</v>
      </c>
      <c r="F85" s="92" t="e">
        <f>VLOOKUP(C85,Organización_Modular!$F$10:$G$40,2,FALSE)</f>
        <v>#N/A</v>
      </c>
    </row>
    <row r="86" spans="1:6" hidden="1" x14ac:dyDescent="0.2">
      <c r="A86" s="509"/>
      <c r="B86" s="510"/>
      <c r="C86" s="78"/>
      <c r="D86" s="91">
        <f>VLOOKUP(C86,Itinerario!$D$24:$W$54,18,FALSE)</f>
        <v>0</v>
      </c>
      <c r="E86" s="92">
        <f>VLOOKUP(C86,Itinerario!$D$24:$W$54,19,FALSE)</f>
        <v>0</v>
      </c>
      <c r="F86" s="92" t="e">
        <f>VLOOKUP(C86,Organización_Modular!$F$10:$G$40,2,FALSE)</f>
        <v>#N/A</v>
      </c>
    </row>
    <row r="87" spans="1:6" hidden="1" x14ac:dyDescent="0.2">
      <c r="A87" s="509"/>
      <c r="B87" s="510"/>
      <c r="C87" s="78"/>
      <c r="D87" s="91">
        <f>VLOOKUP(C87,Itinerario!$D$24:$W$54,18,FALSE)</f>
        <v>0</v>
      </c>
      <c r="E87" s="92">
        <f>VLOOKUP(C87,Itinerario!$D$24:$W$54,19,FALSE)</f>
        <v>0</v>
      </c>
      <c r="F87" s="92" t="e">
        <f>VLOOKUP(C87,Organización_Modular!$F$10:$G$40,2,FALSE)</f>
        <v>#N/A</v>
      </c>
    </row>
    <row r="88" spans="1:6" hidden="1" x14ac:dyDescent="0.2">
      <c r="A88" s="509"/>
      <c r="B88" s="510"/>
      <c r="C88" s="78"/>
      <c r="D88" s="91">
        <f>VLOOKUP(C88,Itinerario!$D$24:$W$54,18,FALSE)</f>
        <v>0</v>
      </c>
      <c r="E88" s="92">
        <f>VLOOKUP(C88,Itinerario!$D$24:$W$54,19,FALSE)</f>
        <v>0</v>
      </c>
      <c r="F88" s="92" t="e">
        <f>VLOOKUP(C88,Organización_Modular!$F$10:$G$40,2,FALSE)</f>
        <v>#N/A</v>
      </c>
    </row>
    <row r="89" spans="1:6" hidden="1" x14ac:dyDescent="0.2">
      <c r="A89" s="509"/>
      <c r="B89" s="510"/>
      <c r="C89" s="79"/>
      <c r="D89" s="91">
        <f>VLOOKUP(C89,Itinerario!$D$24:$W$54,18,FALSE)</f>
        <v>0</v>
      </c>
      <c r="E89" s="92">
        <f>VLOOKUP(C89,Itinerario!$D$24:$W$54,19,FALSE)</f>
        <v>0</v>
      </c>
      <c r="F89" s="92" t="e">
        <f>VLOOKUP(C89,Organización_Modular!$F$10:$G$40,2,FALSE)</f>
        <v>#N/A</v>
      </c>
    </row>
    <row r="90" spans="1:6" hidden="1" x14ac:dyDescent="0.2">
      <c r="A90" s="509"/>
      <c r="B90" s="510"/>
      <c r="C90" s="79"/>
      <c r="D90" s="91">
        <f>VLOOKUP(C90,Itinerario!$D$24:$W$54,18,FALSE)</f>
        <v>0</v>
      </c>
      <c r="E90" s="92">
        <f>VLOOKUP(C90,Itinerario!$D$24:$W$54,19,FALSE)</f>
        <v>0</v>
      </c>
      <c r="F90" s="92" t="e">
        <f>VLOOKUP(C90,Organización_Modular!$F$10:$G$40,2,FALSE)</f>
        <v>#N/A</v>
      </c>
    </row>
    <row r="91" spans="1:6" hidden="1" x14ac:dyDescent="0.2">
      <c r="A91" s="509"/>
      <c r="B91" s="510"/>
      <c r="C91" s="79"/>
      <c r="D91" s="91">
        <f>VLOOKUP(C91,Itinerario!$D$24:$W$54,18,FALSE)</f>
        <v>0</v>
      </c>
      <c r="E91" s="92">
        <f>VLOOKUP(C91,Itinerario!$D$24:$W$54,19,FALSE)</f>
        <v>0</v>
      </c>
      <c r="F91" s="92" t="e">
        <f>VLOOKUP(C91,Organización_Modular!$F$10:$G$40,2,FALSE)</f>
        <v>#N/A</v>
      </c>
    </row>
    <row r="92" spans="1:6" hidden="1" x14ac:dyDescent="0.2">
      <c r="A92" s="509"/>
      <c r="B92" s="510"/>
      <c r="C92" s="79"/>
      <c r="D92" s="91">
        <f>VLOOKUP(C92,Itinerario!$D$24:$W$54,18,FALSE)</f>
        <v>0</v>
      </c>
      <c r="E92" s="92">
        <f>VLOOKUP(C92,Itinerario!$D$24:$W$54,19,FALSE)</f>
        <v>0</v>
      </c>
      <c r="F92" s="92" t="e">
        <f>VLOOKUP(C92,Organización_Modular!$F$10:$G$40,2,FALSE)</f>
        <v>#N/A</v>
      </c>
    </row>
    <row r="93" spans="1:6" hidden="1" x14ac:dyDescent="0.2">
      <c r="A93" s="509"/>
      <c r="B93" s="510"/>
      <c r="C93" s="79"/>
      <c r="D93" s="91">
        <f>VLOOKUP(C93,Itinerario!$D$24:$W$54,18,FALSE)</f>
        <v>0</v>
      </c>
      <c r="E93" s="92">
        <f>VLOOKUP(C93,Itinerario!$D$24:$W$54,19,FALSE)</f>
        <v>0</v>
      </c>
      <c r="F93" s="92" t="e">
        <f>VLOOKUP(C93,Organización_Modular!$F$10:$G$40,2,FALSE)</f>
        <v>#N/A</v>
      </c>
    </row>
    <row r="94" spans="1:6" hidden="1" x14ac:dyDescent="0.2">
      <c r="A94" s="509"/>
      <c r="B94" s="510"/>
      <c r="C94" s="79"/>
      <c r="D94" s="91">
        <f>VLOOKUP(C94,Itinerario!$D$24:$W$54,18,FALSE)</f>
        <v>0</v>
      </c>
      <c r="E94" s="92">
        <f>VLOOKUP(C94,Itinerario!$D$24:$W$54,19,FALSE)</f>
        <v>0</v>
      </c>
      <c r="F94" s="92" t="e">
        <f>VLOOKUP(C94,Organización_Modular!$F$10:$G$40,2,FALSE)</f>
        <v>#N/A</v>
      </c>
    </row>
    <row r="95" spans="1:6" hidden="1" x14ac:dyDescent="0.2">
      <c r="A95" s="509"/>
      <c r="B95" s="510"/>
      <c r="C95" s="79"/>
      <c r="D95" s="91">
        <f>VLOOKUP(C95,Itinerario!$D$24:$W$54,18,FALSE)</f>
        <v>0</v>
      </c>
      <c r="E95" s="92">
        <f>VLOOKUP(C95,Itinerario!$D$24:$W$54,19,FALSE)</f>
        <v>0</v>
      </c>
      <c r="F95" s="92" t="e">
        <f>VLOOKUP(C95,Organización_Modular!$F$10:$G$40,2,FALSE)</f>
        <v>#N/A</v>
      </c>
    </row>
    <row r="96" spans="1:6" hidden="1" x14ac:dyDescent="0.2">
      <c r="A96" s="509"/>
      <c r="B96" s="510"/>
      <c r="C96" s="79"/>
      <c r="D96" s="91">
        <f>VLOOKUP(C96,Itinerario!$D$24:$W$54,18,FALSE)</f>
        <v>0</v>
      </c>
      <c r="E96" s="92">
        <f>VLOOKUP(C96,Itinerario!$D$24:$W$54,19,FALSE)</f>
        <v>0</v>
      </c>
      <c r="F96" s="92" t="e">
        <f>VLOOKUP(C96,Organización_Modular!$F$10:$G$40,2,FALSE)</f>
        <v>#N/A</v>
      </c>
    </row>
    <row r="97" spans="1:6" hidden="1" x14ac:dyDescent="0.2">
      <c r="A97" s="509"/>
      <c r="B97" s="510"/>
      <c r="C97" s="79"/>
      <c r="D97" s="91">
        <f>VLOOKUP(C97,Itinerario!$D$24:$W$54,18,FALSE)</f>
        <v>0</v>
      </c>
      <c r="E97" s="92">
        <f>VLOOKUP(C97,Itinerario!$D$24:$W$54,19,FALSE)</f>
        <v>0</v>
      </c>
      <c r="F97" s="92" t="e">
        <f>VLOOKUP(C97,Organización_Modular!$F$10:$G$40,2,FALSE)</f>
        <v>#N/A</v>
      </c>
    </row>
    <row r="98" spans="1:6" hidden="1" x14ac:dyDescent="0.2">
      <c r="A98" s="509"/>
      <c r="B98" s="510"/>
      <c r="C98" s="79"/>
      <c r="D98" s="91">
        <f>VLOOKUP(C98,Itinerario!$D$24:$W$54,18,FALSE)</f>
        <v>0</v>
      </c>
      <c r="E98" s="92">
        <f>VLOOKUP(C98,Itinerario!$D$24:$W$54,19,FALSE)</f>
        <v>0</v>
      </c>
      <c r="F98" s="92" t="e">
        <f>VLOOKUP(C98,Organización_Modular!$F$10:$G$40,2,FALSE)</f>
        <v>#N/A</v>
      </c>
    </row>
    <row r="99" spans="1:6" hidden="1" x14ac:dyDescent="0.2">
      <c r="A99" s="509"/>
      <c r="B99" s="510"/>
      <c r="C99" s="79"/>
      <c r="D99" s="91">
        <f>VLOOKUP(C99,Itinerario!$D$24:$W$54,18,FALSE)</f>
        <v>0</v>
      </c>
      <c r="E99" s="92">
        <f>VLOOKUP(C99,Itinerario!$D$24:$W$54,19,FALSE)</f>
        <v>0</v>
      </c>
      <c r="F99" s="92" t="e">
        <f>VLOOKUP(C99,Organización_Modular!$F$10:$G$40,2,FALSE)</f>
        <v>#N/A</v>
      </c>
    </row>
    <row r="100" spans="1:6" hidden="1" x14ac:dyDescent="0.2">
      <c r="A100" s="509"/>
      <c r="B100" s="510"/>
      <c r="C100" s="79"/>
      <c r="D100" s="91">
        <f>VLOOKUP(C100,Itinerario!$D$24:$W$54,18,FALSE)</f>
        <v>0</v>
      </c>
      <c r="E100" s="92">
        <f>VLOOKUP(C100,Itinerario!$D$24:$W$54,19,FALSE)</f>
        <v>0</v>
      </c>
      <c r="F100" s="92" t="e">
        <f>VLOOKUP(C100,Organización_Modular!$F$10:$G$40,2,FALSE)</f>
        <v>#N/A</v>
      </c>
    </row>
    <row r="101" spans="1:6" hidden="1" x14ac:dyDescent="0.2">
      <c r="A101" s="509"/>
      <c r="B101" s="510"/>
      <c r="C101" s="79"/>
      <c r="D101" s="91">
        <f>VLOOKUP(C101,Itinerario!$D$24:$W$54,18,FALSE)</f>
        <v>0</v>
      </c>
      <c r="E101" s="92">
        <f>VLOOKUP(C101,Itinerario!$D$24:$W$54,19,FALSE)</f>
        <v>0</v>
      </c>
      <c r="F101" s="92" t="e">
        <f>VLOOKUP(C101,Organización_Modular!$F$10:$G$40,2,FALSE)</f>
        <v>#N/A</v>
      </c>
    </row>
    <row r="102" spans="1:6" hidden="1" x14ac:dyDescent="0.2">
      <c r="A102" s="509"/>
      <c r="B102" s="510"/>
      <c r="C102" s="79"/>
      <c r="D102" s="91">
        <f>VLOOKUP(C102,Itinerario!$D$24:$W$54,18,FALSE)</f>
        <v>0</v>
      </c>
      <c r="E102" s="92">
        <f>VLOOKUP(C102,Itinerario!$D$24:$W$54,19,FALSE)</f>
        <v>0</v>
      </c>
      <c r="F102" s="92" t="e">
        <f>VLOOKUP(C102,Organización_Modular!$F$10:$G$40,2,FALSE)</f>
        <v>#N/A</v>
      </c>
    </row>
    <row r="103" spans="1:6" hidden="1" x14ac:dyDescent="0.2">
      <c r="A103" s="509"/>
      <c r="B103" s="510"/>
      <c r="C103" s="79"/>
      <c r="D103" s="91">
        <f>VLOOKUP(C103,Itinerario!$D$24:$W$54,18,FALSE)</f>
        <v>0</v>
      </c>
      <c r="E103" s="92">
        <f>VLOOKUP(C103,Itinerario!$D$24:$W$54,19,FALSE)</f>
        <v>0</v>
      </c>
      <c r="F103" s="92" t="e">
        <f>VLOOKUP(C103,Organización_Modular!$F$10:$G$40,2,FALSE)</f>
        <v>#N/A</v>
      </c>
    </row>
    <row r="104" spans="1:6" hidden="1" x14ac:dyDescent="0.2">
      <c r="A104" s="509"/>
      <c r="B104" s="510"/>
      <c r="C104" s="79"/>
      <c r="D104" s="91">
        <f>VLOOKUP(C104,Itinerario!$D$24:$W$54,18,FALSE)</f>
        <v>0</v>
      </c>
      <c r="E104" s="92">
        <f>VLOOKUP(C104,Itinerario!$D$24:$W$54,19,FALSE)</f>
        <v>0</v>
      </c>
      <c r="F104" s="92" t="e">
        <f>VLOOKUP(C104,Organización_Modular!$F$10:$G$40,2,FALSE)</f>
        <v>#N/A</v>
      </c>
    </row>
    <row r="105" spans="1:6" hidden="1" x14ac:dyDescent="0.2">
      <c r="A105" s="509"/>
      <c r="B105" s="510"/>
      <c r="C105" s="79"/>
      <c r="D105" s="91">
        <f>VLOOKUP(C105,Itinerario!$D$24:$W$54,18,FALSE)</f>
        <v>0</v>
      </c>
      <c r="E105" s="92">
        <f>VLOOKUP(C105,Itinerario!$D$24:$W$54,19,FALSE)</f>
        <v>0</v>
      </c>
      <c r="F105" s="92" t="e">
        <f>VLOOKUP(C105,Organización_Modular!$F$10:$G$40,2,FALSE)</f>
        <v>#N/A</v>
      </c>
    </row>
    <row r="106" spans="1:6" hidden="1" x14ac:dyDescent="0.2">
      <c r="A106" s="509"/>
      <c r="B106" s="510"/>
      <c r="C106" s="79"/>
      <c r="D106" s="91">
        <f>VLOOKUP(C106,Itinerario!$D$24:$W$54,18,FALSE)</f>
        <v>0</v>
      </c>
      <c r="E106" s="92">
        <f>VLOOKUP(C106,Itinerario!$D$24:$W$54,19,FALSE)</f>
        <v>0</v>
      </c>
      <c r="F106" s="92" t="e">
        <f>VLOOKUP(C106,Organización_Modular!$F$10:$G$40,2,FALSE)</f>
        <v>#N/A</v>
      </c>
    </row>
    <row r="107" spans="1:6" hidden="1" x14ac:dyDescent="0.2">
      <c r="A107" s="509"/>
      <c r="B107" s="510"/>
      <c r="C107" s="79"/>
      <c r="D107" s="91">
        <f>VLOOKUP(C107,Itinerario!$D$24:$W$54,18,FALSE)</f>
        <v>0</v>
      </c>
      <c r="E107" s="92">
        <f>VLOOKUP(C107,Itinerario!$D$24:$W$54,19,FALSE)</f>
        <v>0</v>
      </c>
      <c r="F107" s="92" t="e">
        <f>VLOOKUP(C107,Organización_Modular!$F$10:$G$40,2,FALSE)</f>
        <v>#N/A</v>
      </c>
    </row>
    <row r="108" spans="1:6" hidden="1" x14ac:dyDescent="0.2">
      <c r="A108" s="509"/>
      <c r="B108" s="510"/>
      <c r="C108" s="79"/>
      <c r="D108" s="91">
        <f>VLOOKUP(C108,Itinerario!$D$24:$W$54,18,FALSE)</f>
        <v>0</v>
      </c>
      <c r="E108" s="92">
        <f>VLOOKUP(C108,Itinerario!$D$24:$W$54,19,FALSE)</f>
        <v>0</v>
      </c>
      <c r="F108" s="92" t="e">
        <f>VLOOKUP(C108,Organización_Modular!$F$10:$G$40,2,FALSE)</f>
        <v>#N/A</v>
      </c>
    </row>
    <row r="109" spans="1:6" hidden="1" x14ac:dyDescent="0.2">
      <c r="A109" s="509"/>
      <c r="B109" s="510"/>
      <c r="C109" s="79"/>
      <c r="D109" s="91">
        <f>VLOOKUP(C109,Itinerario!$D$24:$W$54,18,FALSE)</f>
        <v>0</v>
      </c>
      <c r="E109" s="92">
        <f>VLOOKUP(C109,Itinerario!$D$24:$W$54,19,FALSE)</f>
        <v>0</v>
      </c>
      <c r="F109" s="92" t="e">
        <f>VLOOKUP(C109,Organización_Modular!$F$10:$G$40,2,FALSE)</f>
        <v>#N/A</v>
      </c>
    </row>
    <row r="110" spans="1:6" hidden="1" x14ac:dyDescent="0.2">
      <c r="A110" s="509"/>
      <c r="B110" s="510"/>
      <c r="C110" s="79"/>
      <c r="D110" s="91">
        <f>VLOOKUP(C110,Itinerario!$D$24:$W$54,18,FALSE)</f>
        <v>0</v>
      </c>
      <c r="E110" s="92">
        <f>VLOOKUP(C110,Itinerario!$D$24:$W$54,19,FALSE)</f>
        <v>0</v>
      </c>
      <c r="F110" s="92" t="e">
        <f>VLOOKUP(C110,Organización_Modular!$F$10:$G$40,2,FALSE)</f>
        <v>#N/A</v>
      </c>
    </row>
    <row r="111" spans="1:6" hidden="1" x14ac:dyDescent="0.2">
      <c r="A111" s="509"/>
      <c r="B111" s="510"/>
      <c r="C111" s="79"/>
      <c r="D111" s="91">
        <f>VLOOKUP(C111,Itinerario!$D$24:$W$54,18,FALSE)</f>
        <v>0</v>
      </c>
      <c r="E111" s="92">
        <f>VLOOKUP(C111,Itinerario!$D$24:$W$54,19,FALSE)</f>
        <v>0</v>
      </c>
      <c r="F111" s="92" t="e">
        <f>VLOOKUP(C111,Organización_Modular!$F$10:$G$40,2,FALSE)</f>
        <v>#N/A</v>
      </c>
    </row>
    <row r="112" spans="1:6" hidden="1" x14ac:dyDescent="0.2">
      <c r="A112" s="509"/>
      <c r="B112" s="510"/>
      <c r="C112" s="79"/>
      <c r="D112" s="91">
        <f>VLOOKUP(C112,Itinerario!$D$24:$W$54,18,FALSE)</f>
        <v>0</v>
      </c>
      <c r="E112" s="92">
        <f>VLOOKUP(C112,Itinerario!$D$24:$W$54,19,FALSE)</f>
        <v>0</v>
      </c>
      <c r="F112" s="92" t="e">
        <f>VLOOKUP(C112,Organización_Modular!$F$10:$G$40,2,FALSE)</f>
        <v>#N/A</v>
      </c>
    </row>
    <row r="113" spans="1:6" hidden="1" x14ac:dyDescent="0.2">
      <c r="A113" s="509"/>
      <c r="B113" s="510"/>
      <c r="C113" s="79"/>
      <c r="D113" s="91">
        <f>VLOOKUP(C113,Itinerario!$D$24:$W$54,18,FALSE)</f>
        <v>0</v>
      </c>
      <c r="E113" s="92">
        <f>VLOOKUP(C113,Itinerario!$D$24:$W$54,19,FALSE)</f>
        <v>0</v>
      </c>
      <c r="F113" s="92" t="e">
        <f>VLOOKUP(C113,Organización_Modular!$F$10:$G$40,2,FALSE)</f>
        <v>#N/A</v>
      </c>
    </row>
    <row r="114" spans="1:6" hidden="1" x14ac:dyDescent="0.2">
      <c r="A114" s="509"/>
      <c r="B114" s="510"/>
      <c r="C114" s="79"/>
      <c r="D114" s="91">
        <f>VLOOKUP(C114,Itinerario!$D$24:$W$54,18,FALSE)</f>
        <v>0</v>
      </c>
      <c r="E114" s="92">
        <f>VLOOKUP(C114,Itinerario!$D$24:$W$54,19,FALSE)</f>
        <v>0</v>
      </c>
      <c r="F114" s="92" t="e">
        <f>VLOOKUP(C114,Organización_Modular!$F$10:$G$40,2,FALSE)</f>
        <v>#N/A</v>
      </c>
    </row>
    <row r="115" spans="1:6" hidden="1" x14ac:dyDescent="0.2">
      <c r="A115" s="509"/>
      <c r="B115" s="510"/>
      <c r="C115" s="79"/>
      <c r="D115" s="91">
        <f>VLOOKUP(C115,Itinerario!$D$24:$W$54,18,FALSE)</f>
        <v>0</v>
      </c>
      <c r="E115" s="92">
        <f>VLOOKUP(C115,Itinerario!$D$24:$W$54,19,FALSE)</f>
        <v>0</v>
      </c>
      <c r="F115" s="92" t="e">
        <f>VLOOKUP(C115,Organización_Modular!$F$10:$G$40,2,FALSE)</f>
        <v>#N/A</v>
      </c>
    </row>
    <row r="116" spans="1:6" hidden="1" x14ac:dyDescent="0.2">
      <c r="A116" s="509"/>
      <c r="B116" s="510"/>
      <c r="C116" s="79"/>
      <c r="D116" s="91">
        <f>VLOOKUP(C116,Itinerario!$D$24:$W$54,18,FALSE)</f>
        <v>0</v>
      </c>
      <c r="E116" s="92">
        <f>VLOOKUP(C116,Itinerario!$D$24:$W$54,19,FALSE)</f>
        <v>0</v>
      </c>
      <c r="F116" s="92" t="e">
        <f>VLOOKUP(C116,Organización_Modular!$F$10:$G$40,2,FALSE)</f>
        <v>#N/A</v>
      </c>
    </row>
    <row r="117" spans="1:6" hidden="1" x14ac:dyDescent="0.2">
      <c r="A117" s="509"/>
      <c r="B117" s="510"/>
      <c r="C117" s="79"/>
      <c r="D117" s="91">
        <f>VLOOKUP(C117,Itinerario!$D$24:$W$54,18,FALSE)</f>
        <v>0</v>
      </c>
      <c r="E117" s="92">
        <f>VLOOKUP(C117,Itinerario!$D$24:$W$54,19,FALSE)</f>
        <v>0</v>
      </c>
      <c r="F117" s="92" t="e">
        <f>VLOOKUP(C117,Organización_Modular!$F$10:$G$40,2,FALSE)</f>
        <v>#N/A</v>
      </c>
    </row>
    <row r="118" spans="1:6" hidden="1" x14ac:dyDescent="0.2">
      <c r="A118" s="509"/>
      <c r="B118" s="510"/>
      <c r="C118" s="79"/>
      <c r="D118" s="91">
        <f>VLOOKUP(C118,Itinerario!$D$24:$W$54,18,FALSE)</f>
        <v>0</v>
      </c>
      <c r="E118" s="92">
        <f>VLOOKUP(C118,Itinerario!$D$24:$W$54,19,FALSE)</f>
        <v>0</v>
      </c>
      <c r="F118" s="92" t="e">
        <f>VLOOKUP(C118,Organización_Modular!$F$10:$G$40,2,FALSE)</f>
        <v>#N/A</v>
      </c>
    </row>
    <row r="119" spans="1:6" hidden="1" x14ac:dyDescent="0.2">
      <c r="A119" s="509"/>
      <c r="B119" s="510"/>
      <c r="C119" s="79"/>
      <c r="D119" s="91">
        <f>VLOOKUP(C119,Itinerario!$D$24:$W$54,18,FALSE)</f>
        <v>0</v>
      </c>
      <c r="E119" s="92">
        <f>VLOOKUP(C119,Itinerario!$D$24:$W$54,19,FALSE)</f>
        <v>0</v>
      </c>
      <c r="F119" s="92" t="e">
        <f>VLOOKUP(C119,Organización_Modular!$F$10:$G$40,2,FALSE)</f>
        <v>#N/A</v>
      </c>
    </row>
    <row r="120" spans="1:6" hidden="1" x14ac:dyDescent="0.2">
      <c r="A120" s="509"/>
      <c r="B120" s="510"/>
      <c r="C120" s="79"/>
      <c r="D120" s="91">
        <f>VLOOKUP(C120,Itinerario!$D$24:$W$54,18,FALSE)</f>
        <v>0</v>
      </c>
      <c r="E120" s="92">
        <f>VLOOKUP(C120,Itinerario!$D$24:$W$54,19,FALSE)</f>
        <v>0</v>
      </c>
      <c r="F120" s="92" t="e">
        <f>VLOOKUP(C120,Organización_Modular!$F$10:$G$40,2,FALSE)</f>
        <v>#N/A</v>
      </c>
    </row>
    <row r="121" spans="1:6" hidden="1" x14ac:dyDescent="0.2">
      <c r="A121" s="509"/>
      <c r="B121" s="510"/>
      <c r="C121" s="79"/>
      <c r="D121" s="91">
        <f>VLOOKUP(C121,Itinerario!$D$24:$W$54,18,FALSE)</f>
        <v>0</v>
      </c>
      <c r="E121" s="92">
        <f>VLOOKUP(C121,Itinerario!$D$24:$W$54,19,FALSE)</f>
        <v>0</v>
      </c>
      <c r="F121" s="92" t="e">
        <f>VLOOKUP(C121,Organización_Modular!$F$10:$G$40,2,FALSE)</f>
        <v>#N/A</v>
      </c>
    </row>
    <row r="122" spans="1:6" hidden="1" x14ac:dyDescent="0.2">
      <c r="A122" s="509"/>
      <c r="B122" s="510"/>
      <c r="C122" s="79"/>
      <c r="D122" s="91">
        <f>VLOOKUP(C122,Itinerario!$D$24:$W$54,18,FALSE)</f>
        <v>0</v>
      </c>
      <c r="E122" s="92">
        <f>VLOOKUP(C122,Itinerario!$D$24:$W$54,19,FALSE)</f>
        <v>0</v>
      </c>
      <c r="F122" s="92" t="e">
        <f>VLOOKUP(C122,Organización_Modular!$F$10:$G$40,2,FALSE)</f>
        <v>#N/A</v>
      </c>
    </row>
    <row r="123" spans="1:6" hidden="1" x14ac:dyDescent="0.2">
      <c r="A123" s="509"/>
      <c r="B123" s="510"/>
      <c r="C123" s="79"/>
      <c r="D123" s="91">
        <f>VLOOKUP(C123,Itinerario!$D$24:$W$54,18,FALSE)</f>
        <v>0</v>
      </c>
      <c r="E123" s="92">
        <f>VLOOKUP(C123,Itinerario!$D$24:$W$54,19,FALSE)</f>
        <v>0</v>
      </c>
      <c r="F123" s="92" t="e">
        <f>VLOOKUP(C123,Organización_Modular!$F$10:$G$40,2,FALSE)</f>
        <v>#N/A</v>
      </c>
    </row>
    <row r="124" spans="1:6" hidden="1" x14ac:dyDescent="0.2">
      <c r="A124" s="509"/>
      <c r="B124" s="510"/>
      <c r="C124" s="79"/>
      <c r="D124" s="91">
        <f>VLOOKUP(C124,Itinerario!$D$24:$W$54,18,FALSE)</f>
        <v>0</v>
      </c>
      <c r="E124" s="92">
        <f>VLOOKUP(C124,Itinerario!$D$24:$W$54,19,FALSE)</f>
        <v>0</v>
      </c>
      <c r="F124" s="92" t="e">
        <f>VLOOKUP(C124,Organización_Modular!$F$10:$G$40,2,FALSE)</f>
        <v>#N/A</v>
      </c>
    </row>
    <row r="125" spans="1:6" hidden="1" x14ac:dyDescent="0.2">
      <c r="A125" s="509"/>
      <c r="B125" s="510"/>
      <c r="C125" s="79"/>
      <c r="D125" s="91">
        <f>VLOOKUP(C125,Itinerario!$D$24:$W$54,18,FALSE)</f>
        <v>0</v>
      </c>
      <c r="E125" s="92">
        <f>VLOOKUP(C125,Itinerario!$D$24:$W$54,19,FALSE)</f>
        <v>0</v>
      </c>
      <c r="F125" s="92" t="e">
        <f>VLOOKUP(C125,Organización_Modular!$F$10:$G$40,2,FALSE)</f>
        <v>#N/A</v>
      </c>
    </row>
    <row r="126" spans="1:6" hidden="1" x14ac:dyDescent="0.2">
      <c r="A126" s="509"/>
      <c r="B126" s="510"/>
      <c r="C126" s="79"/>
      <c r="D126" s="91">
        <f>VLOOKUP(C126,Itinerario!$D$24:$W$54,18,FALSE)</f>
        <v>0</v>
      </c>
      <c r="E126" s="92">
        <f>VLOOKUP(C126,Itinerario!$D$24:$W$54,19,FALSE)</f>
        <v>0</v>
      </c>
      <c r="F126" s="92" t="e">
        <f>VLOOKUP(C126,Organización_Modular!$F$10:$G$40,2,FALSE)</f>
        <v>#N/A</v>
      </c>
    </row>
    <row r="127" spans="1:6" hidden="1" x14ac:dyDescent="0.2">
      <c r="A127" s="509"/>
      <c r="B127" s="510"/>
      <c r="C127" s="79"/>
      <c r="D127" s="91">
        <f>VLOOKUP(C127,Itinerario!$D$24:$W$54,18,FALSE)</f>
        <v>0</v>
      </c>
      <c r="E127" s="92">
        <f>VLOOKUP(C127,Itinerario!$D$24:$W$54,19,FALSE)</f>
        <v>0</v>
      </c>
      <c r="F127" s="92" t="e">
        <f>VLOOKUP(C127,Organización_Modular!$F$10:$G$40,2,FALSE)</f>
        <v>#N/A</v>
      </c>
    </row>
    <row r="128" spans="1:6" hidden="1" x14ac:dyDescent="0.2">
      <c r="A128" s="509"/>
      <c r="B128" s="510"/>
      <c r="C128" s="79"/>
      <c r="D128" s="91">
        <f>VLOOKUP(C128,Itinerario!$D$24:$W$54,18,FALSE)</f>
        <v>0</v>
      </c>
      <c r="E128" s="92">
        <f>VLOOKUP(C128,Itinerario!$D$24:$W$54,19,FALSE)</f>
        <v>0</v>
      </c>
      <c r="F128" s="92" t="e">
        <f>VLOOKUP(C128,Organización_Modular!$F$10:$G$40,2,FALSE)</f>
        <v>#N/A</v>
      </c>
    </row>
    <row r="129" spans="1:6" hidden="1" x14ac:dyDescent="0.2">
      <c r="A129" s="509"/>
      <c r="B129" s="510"/>
      <c r="C129" s="79"/>
      <c r="D129" s="91">
        <f>VLOOKUP(C129,Itinerario!$D$24:$W$54,18,FALSE)</f>
        <v>0</v>
      </c>
      <c r="E129" s="92">
        <f>VLOOKUP(C129,Itinerario!$D$24:$W$54,19,FALSE)</f>
        <v>0</v>
      </c>
      <c r="F129" s="92" t="e">
        <f>VLOOKUP(C129,Organización_Modular!$F$10:$G$40,2,FALSE)</f>
        <v>#N/A</v>
      </c>
    </row>
    <row r="130" spans="1:6" hidden="1" x14ac:dyDescent="0.2">
      <c r="A130" s="509"/>
      <c r="B130" s="510"/>
      <c r="C130" s="79"/>
      <c r="D130" s="91">
        <f>VLOOKUP(C130,Itinerario!$D$24:$W$54,18,FALSE)</f>
        <v>0</v>
      </c>
      <c r="E130" s="92">
        <f>VLOOKUP(C130,Itinerario!$D$24:$W$54,19,FALSE)</f>
        <v>0</v>
      </c>
      <c r="F130" s="92" t="e">
        <f>VLOOKUP(C130,Organización_Modular!$F$10:$G$40,2,FALSE)</f>
        <v>#N/A</v>
      </c>
    </row>
    <row r="131" spans="1:6" hidden="1" x14ac:dyDescent="0.2">
      <c r="A131" s="509"/>
      <c r="B131" s="510"/>
      <c r="C131" s="79"/>
      <c r="D131" s="91">
        <f>VLOOKUP(C131,Itinerario!$D$24:$W$54,18,FALSE)</f>
        <v>0</v>
      </c>
      <c r="E131" s="92">
        <f>VLOOKUP(C131,Itinerario!$D$24:$W$54,19,FALSE)</f>
        <v>0</v>
      </c>
      <c r="F131" s="92" t="e">
        <f>VLOOKUP(C131,Organización_Modular!$F$10:$G$40,2,FALSE)</f>
        <v>#N/A</v>
      </c>
    </row>
    <row r="132" spans="1:6" hidden="1" x14ac:dyDescent="0.2">
      <c r="A132" s="509"/>
      <c r="B132" s="510"/>
      <c r="C132" s="79"/>
      <c r="D132" s="91">
        <f>VLOOKUP(C132,Itinerario!$D$24:$W$54,18,FALSE)</f>
        <v>0</v>
      </c>
      <c r="E132" s="92">
        <f>VLOOKUP(C132,Itinerario!$D$24:$W$54,19,FALSE)</f>
        <v>0</v>
      </c>
      <c r="F132" s="92" t="e">
        <f>VLOOKUP(C132,Organización_Modular!$F$10:$G$40,2,FALSE)</f>
        <v>#N/A</v>
      </c>
    </row>
    <row r="133" spans="1:6" hidden="1" x14ac:dyDescent="0.2">
      <c r="A133" s="509"/>
      <c r="B133" s="510"/>
      <c r="C133" s="80"/>
      <c r="D133" s="91">
        <f>VLOOKUP(C133,Itinerario!$D$24:$W$54,18,FALSE)</f>
        <v>0</v>
      </c>
      <c r="E133" s="92">
        <f>VLOOKUP(C133,Itinerario!$D$24:$W$54,19,FALSE)</f>
        <v>0</v>
      </c>
      <c r="F133" s="92" t="e">
        <f>VLOOKUP(C133,Organización_Modular!$F$10:$G$40,2,FALSE)</f>
        <v>#N/A</v>
      </c>
    </row>
    <row r="134" spans="1:6" hidden="1" x14ac:dyDescent="0.2">
      <c r="A134" s="509"/>
      <c r="B134" s="510"/>
      <c r="C134" s="79"/>
      <c r="D134" s="91">
        <f>VLOOKUP(C134,Itinerario!$D$24:$W$54,18,FALSE)</f>
        <v>0</v>
      </c>
      <c r="E134" s="92">
        <f>VLOOKUP(C134,Itinerario!$D$24:$W$54,19,FALSE)</f>
        <v>0</v>
      </c>
      <c r="F134" s="92" t="e">
        <f>VLOOKUP(C134,Organización_Modular!$F$10:$G$40,2,FALSE)</f>
        <v>#N/A</v>
      </c>
    </row>
    <row r="135" spans="1:6" hidden="1" x14ac:dyDescent="0.2">
      <c r="A135" s="509"/>
      <c r="B135" s="510"/>
      <c r="C135" s="79"/>
      <c r="D135" s="91">
        <f>VLOOKUP(C135,Itinerario!$D$24:$W$54,18,FALSE)</f>
        <v>0</v>
      </c>
      <c r="E135" s="92">
        <f>VLOOKUP(C135,Itinerario!$D$24:$W$54,19,FALSE)</f>
        <v>0</v>
      </c>
      <c r="F135" s="92" t="e">
        <f>VLOOKUP(C135,Organización_Modular!$F$10:$G$40,2,FALSE)</f>
        <v>#N/A</v>
      </c>
    </row>
    <row r="136" spans="1:6" hidden="1" x14ac:dyDescent="0.2">
      <c r="A136" s="509"/>
      <c r="B136" s="510"/>
      <c r="C136" s="79"/>
      <c r="D136" s="91">
        <f>VLOOKUP(C136,Itinerario!$D$24:$W$54,18,FALSE)</f>
        <v>0</v>
      </c>
      <c r="E136" s="92">
        <f>VLOOKUP(C136,Itinerario!$D$24:$W$54,19,FALSE)</f>
        <v>0</v>
      </c>
      <c r="F136" s="92" t="e">
        <f>VLOOKUP(C136,Organización_Modular!$F$10:$G$40,2,FALSE)</f>
        <v>#N/A</v>
      </c>
    </row>
    <row r="137" spans="1:6" hidden="1" x14ac:dyDescent="0.2">
      <c r="A137" s="509"/>
      <c r="B137" s="510"/>
      <c r="C137" s="79"/>
      <c r="D137" s="91">
        <f>VLOOKUP(C137,Itinerario!$D$24:$W$54,18,FALSE)</f>
        <v>0</v>
      </c>
      <c r="E137" s="92">
        <f>VLOOKUP(C137,Itinerario!$D$24:$W$54,19,FALSE)</f>
        <v>0</v>
      </c>
      <c r="F137" s="92" t="e">
        <f>VLOOKUP(C137,Organización_Modular!$F$10:$G$40,2,FALSE)</f>
        <v>#N/A</v>
      </c>
    </row>
    <row r="138" spans="1:6" hidden="1" x14ac:dyDescent="0.2">
      <c r="A138" s="509"/>
      <c r="B138" s="510"/>
      <c r="C138" s="79"/>
      <c r="D138" s="91">
        <f>VLOOKUP(C138,Itinerario!$D$24:$W$54,18,FALSE)</f>
        <v>0</v>
      </c>
      <c r="E138" s="92">
        <f>VLOOKUP(C138,Itinerario!$D$24:$W$54,19,FALSE)</f>
        <v>0</v>
      </c>
      <c r="F138" s="92" t="e">
        <f>VLOOKUP(C138,Organización_Modular!$F$10:$G$40,2,FALSE)</f>
        <v>#N/A</v>
      </c>
    </row>
    <row r="139" spans="1:6" hidden="1" x14ac:dyDescent="0.2">
      <c r="A139" s="509"/>
      <c r="B139" s="510"/>
      <c r="C139" s="79"/>
      <c r="D139" s="91">
        <f>VLOOKUP(C139,Itinerario!$D$24:$W$54,18,FALSE)</f>
        <v>0</v>
      </c>
      <c r="E139" s="92">
        <f>VLOOKUP(C139,Itinerario!$D$24:$W$54,19,FALSE)</f>
        <v>0</v>
      </c>
      <c r="F139" s="92" t="e">
        <f>VLOOKUP(C139,Organización_Modular!$F$10:$G$40,2,FALSE)</f>
        <v>#N/A</v>
      </c>
    </row>
    <row r="140" spans="1:6" hidden="1" x14ac:dyDescent="0.2">
      <c r="A140" s="509"/>
      <c r="B140" s="510"/>
      <c r="C140" s="79"/>
      <c r="D140" s="91">
        <f>VLOOKUP(C140,Itinerario!$D$24:$W$54,18,FALSE)</f>
        <v>0</v>
      </c>
      <c r="E140" s="92">
        <f>VLOOKUP(C140,Itinerario!$D$24:$W$54,19,FALSE)</f>
        <v>0</v>
      </c>
      <c r="F140" s="92" t="e">
        <f>VLOOKUP(C140,Organización_Modular!$F$10:$G$40,2,FALSE)</f>
        <v>#N/A</v>
      </c>
    </row>
    <row r="141" spans="1:6" hidden="1" x14ac:dyDescent="0.2">
      <c r="A141" s="509"/>
      <c r="B141" s="510"/>
      <c r="C141" s="79"/>
      <c r="D141" s="91">
        <f>VLOOKUP(C141,Itinerario!$D$24:$W$54,18,FALSE)</f>
        <v>0</v>
      </c>
      <c r="E141" s="92">
        <f>VLOOKUP(C141,Itinerario!$D$24:$W$54,19,FALSE)</f>
        <v>0</v>
      </c>
      <c r="F141" s="92" t="e">
        <f>VLOOKUP(C141,Organización_Modular!$F$10:$G$40,2,FALSE)</f>
        <v>#N/A</v>
      </c>
    </row>
    <row r="142" spans="1:6" hidden="1" x14ac:dyDescent="0.2">
      <c r="A142" s="509"/>
      <c r="B142" s="510"/>
      <c r="C142" s="79"/>
      <c r="D142" s="91">
        <f>VLOOKUP(C142,Itinerario!$D$24:$W$54,18,FALSE)</f>
        <v>0</v>
      </c>
      <c r="E142" s="92">
        <f>VLOOKUP(C142,Itinerario!$D$24:$W$54,19,FALSE)</f>
        <v>0</v>
      </c>
      <c r="F142" s="92" t="e">
        <f>VLOOKUP(C142,Organización_Modular!$F$10:$G$40,2,FALSE)</f>
        <v>#N/A</v>
      </c>
    </row>
    <row r="143" spans="1:6" hidden="1" x14ac:dyDescent="0.2">
      <c r="A143" s="509"/>
      <c r="B143" s="510"/>
      <c r="C143" s="79"/>
      <c r="D143" s="91">
        <f>VLOOKUP(C143,Itinerario!$D$24:$W$54,18,FALSE)</f>
        <v>0</v>
      </c>
      <c r="E143" s="92">
        <f>VLOOKUP(C143,Itinerario!$D$24:$W$54,19,FALSE)</f>
        <v>0</v>
      </c>
      <c r="F143" s="92" t="e">
        <f>VLOOKUP(C143,Organización_Modular!$F$10:$G$40,2,FALSE)</f>
        <v>#N/A</v>
      </c>
    </row>
    <row r="144" spans="1:6" hidden="1" x14ac:dyDescent="0.2">
      <c r="A144" s="509"/>
      <c r="B144" s="510"/>
      <c r="C144" s="79"/>
      <c r="D144" s="91">
        <f>VLOOKUP(C144,Itinerario!$D$24:$W$54,18,FALSE)</f>
        <v>0</v>
      </c>
      <c r="E144" s="92">
        <f>VLOOKUP(C144,Itinerario!$D$24:$W$54,19,FALSE)</f>
        <v>0</v>
      </c>
      <c r="F144" s="92" t="e">
        <f>VLOOKUP(C144,Organización_Modular!$F$10:$G$40,2,FALSE)</f>
        <v>#N/A</v>
      </c>
    </row>
    <row r="145" spans="1:6" hidden="1" x14ac:dyDescent="0.2">
      <c r="A145" s="509"/>
      <c r="B145" s="510"/>
      <c r="C145" s="79"/>
      <c r="D145" s="91">
        <f>VLOOKUP(C145,Itinerario!$D$24:$W$54,18,FALSE)</f>
        <v>0</v>
      </c>
      <c r="E145" s="92">
        <f>VLOOKUP(C145,Itinerario!$D$24:$W$54,19,FALSE)</f>
        <v>0</v>
      </c>
      <c r="F145" s="92" t="e">
        <f>VLOOKUP(C145,Organización_Modular!$F$10:$G$40,2,FALSE)</f>
        <v>#N/A</v>
      </c>
    </row>
    <row r="146" spans="1:6" hidden="1" x14ac:dyDescent="0.2">
      <c r="A146" s="509"/>
      <c r="B146" s="510"/>
      <c r="C146" s="79"/>
      <c r="D146" s="91">
        <f>VLOOKUP(C146,Itinerario!$D$24:$W$54,18,FALSE)</f>
        <v>0</v>
      </c>
      <c r="E146" s="92">
        <f>VLOOKUP(C146,Itinerario!$D$24:$W$54,19,FALSE)</f>
        <v>0</v>
      </c>
      <c r="F146" s="92" t="e">
        <f>VLOOKUP(C146,Organización_Modular!$F$10:$G$40,2,FALSE)</f>
        <v>#N/A</v>
      </c>
    </row>
    <row r="147" spans="1:6" hidden="1" x14ac:dyDescent="0.2">
      <c r="A147" s="509"/>
      <c r="B147" s="510"/>
      <c r="C147" s="79"/>
      <c r="D147" s="91">
        <f>VLOOKUP(C147,Itinerario!$D$24:$W$54,18,FALSE)</f>
        <v>0</v>
      </c>
      <c r="E147" s="92">
        <f>VLOOKUP(C147,Itinerario!$D$24:$W$54,19,FALSE)</f>
        <v>0</v>
      </c>
      <c r="F147" s="92" t="e">
        <f>VLOOKUP(C147,Organización_Modular!$F$10:$G$40,2,FALSE)</f>
        <v>#N/A</v>
      </c>
    </row>
    <row r="148" spans="1:6" hidden="1" x14ac:dyDescent="0.2">
      <c r="A148" s="509"/>
      <c r="B148" s="510"/>
      <c r="C148" s="80"/>
      <c r="D148" s="91">
        <f>VLOOKUP(C148,Itinerario!$D$24:$W$54,18,FALSE)</f>
        <v>0</v>
      </c>
      <c r="E148" s="92">
        <f>VLOOKUP(C148,Itinerario!$D$24:$W$54,19,FALSE)</f>
        <v>0</v>
      </c>
      <c r="F148" s="92" t="e">
        <f>VLOOKUP(C148,Organización_Modular!$F$10:$G$40,2,FALSE)</f>
        <v>#N/A</v>
      </c>
    </row>
    <row r="149" spans="1:6" hidden="1" x14ac:dyDescent="0.2">
      <c r="A149" s="509"/>
      <c r="B149" s="510"/>
      <c r="C149" s="79"/>
      <c r="D149" s="91">
        <f>VLOOKUP(C149,Itinerario!$D$24:$W$54,18,FALSE)</f>
        <v>0</v>
      </c>
      <c r="E149" s="92">
        <f>VLOOKUP(C149,Itinerario!$D$24:$W$54,19,FALSE)</f>
        <v>0</v>
      </c>
      <c r="F149" s="92" t="e">
        <f>VLOOKUP(C149,Organización_Modular!$F$10:$G$40,2,FALSE)</f>
        <v>#N/A</v>
      </c>
    </row>
    <row r="150" spans="1:6" hidden="1" x14ac:dyDescent="0.2">
      <c r="A150" s="509"/>
      <c r="B150" s="510"/>
      <c r="C150" s="79"/>
      <c r="D150" s="91">
        <f>VLOOKUP(C150,Itinerario!$D$24:$W$54,18,FALSE)</f>
        <v>0</v>
      </c>
      <c r="E150" s="92">
        <f>VLOOKUP(C150,Itinerario!$D$24:$W$54,19,FALSE)</f>
        <v>0</v>
      </c>
      <c r="F150" s="92" t="e">
        <f>VLOOKUP(C150,Organización_Modular!$F$10:$G$40,2,FALSE)</f>
        <v>#N/A</v>
      </c>
    </row>
    <row r="151" spans="1:6" hidden="1" x14ac:dyDescent="0.2">
      <c r="A151" s="509"/>
      <c r="B151" s="510"/>
      <c r="C151" s="79"/>
      <c r="D151" s="91">
        <f>VLOOKUP(C151,Itinerario!$D$24:$W$54,18,FALSE)</f>
        <v>0</v>
      </c>
      <c r="E151" s="92">
        <f>VLOOKUP(C151,Itinerario!$D$24:$W$54,19,FALSE)</f>
        <v>0</v>
      </c>
      <c r="F151" s="92" t="e">
        <f>VLOOKUP(C151,Organización_Modular!$F$10:$G$40,2,FALSE)</f>
        <v>#N/A</v>
      </c>
    </row>
    <row r="152" spans="1:6" hidden="1" x14ac:dyDescent="0.2">
      <c r="A152" s="509"/>
      <c r="B152" s="510"/>
      <c r="C152" s="79"/>
      <c r="D152" s="91">
        <f>VLOOKUP(C152,Itinerario!$D$24:$W$54,18,FALSE)</f>
        <v>0</v>
      </c>
      <c r="E152" s="92">
        <f>VLOOKUP(C152,Itinerario!$D$24:$W$54,19,FALSE)</f>
        <v>0</v>
      </c>
      <c r="F152" s="92" t="e">
        <f>VLOOKUP(C152,Organización_Modular!$F$10:$G$40,2,FALSE)</f>
        <v>#N/A</v>
      </c>
    </row>
    <row r="153" spans="1:6" hidden="1" x14ac:dyDescent="0.2">
      <c r="A153" s="509"/>
      <c r="B153" s="510"/>
      <c r="C153" s="79"/>
      <c r="D153" s="91">
        <f>VLOOKUP(C153,Itinerario!$D$24:$W$54,18,FALSE)</f>
        <v>0</v>
      </c>
      <c r="E153" s="92">
        <f>VLOOKUP(C153,Itinerario!$D$24:$W$54,19,FALSE)</f>
        <v>0</v>
      </c>
      <c r="F153" s="92" t="e">
        <f>VLOOKUP(C153,Organización_Modular!$F$10:$G$40,2,FALSE)</f>
        <v>#N/A</v>
      </c>
    </row>
    <row r="154" spans="1:6" hidden="1" x14ac:dyDescent="0.2">
      <c r="A154" s="509"/>
      <c r="B154" s="510"/>
      <c r="C154" s="79"/>
      <c r="D154" s="91">
        <f>VLOOKUP(C154,Itinerario!$D$24:$W$54,18,FALSE)</f>
        <v>0</v>
      </c>
      <c r="E154" s="92">
        <f>VLOOKUP(C154,Itinerario!$D$24:$W$54,19,FALSE)</f>
        <v>0</v>
      </c>
      <c r="F154" s="92" t="e">
        <f>VLOOKUP(C154,Organización_Modular!$F$10:$G$40,2,FALSE)</f>
        <v>#N/A</v>
      </c>
    </row>
    <row r="155" spans="1:6" hidden="1" x14ac:dyDescent="0.2">
      <c r="A155" s="509"/>
      <c r="B155" s="510"/>
      <c r="C155" s="79"/>
      <c r="D155" s="91">
        <f>VLOOKUP(C155,Itinerario!$D$24:$W$54,18,FALSE)</f>
        <v>0</v>
      </c>
      <c r="E155" s="92">
        <f>VLOOKUP(C155,Itinerario!$D$24:$W$54,19,FALSE)</f>
        <v>0</v>
      </c>
      <c r="F155" s="92" t="e">
        <f>VLOOKUP(C155,Organización_Modular!$F$10:$G$40,2,FALSE)</f>
        <v>#N/A</v>
      </c>
    </row>
    <row r="156" spans="1:6" hidden="1" x14ac:dyDescent="0.2">
      <c r="A156" s="509"/>
      <c r="B156" s="510"/>
      <c r="C156" s="79"/>
      <c r="D156" s="91">
        <f>VLOOKUP(C156,Itinerario!$D$24:$W$54,18,FALSE)</f>
        <v>0</v>
      </c>
      <c r="E156" s="92">
        <f>VLOOKUP(C156,Itinerario!$D$24:$W$54,19,FALSE)</f>
        <v>0</v>
      </c>
      <c r="F156" s="92" t="e">
        <f>VLOOKUP(C156,Organización_Modular!$F$10:$G$40,2,FALSE)</f>
        <v>#N/A</v>
      </c>
    </row>
    <row r="157" spans="1:6" hidden="1" x14ac:dyDescent="0.2">
      <c r="A157" s="509"/>
      <c r="B157" s="510"/>
      <c r="C157" s="79"/>
      <c r="D157" s="91">
        <f>VLOOKUP(C157,Itinerario!$D$24:$W$54,18,FALSE)</f>
        <v>0</v>
      </c>
      <c r="E157" s="92">
        <f>VLOOKUP(C157,Itinerario!$D$24:$W$54,19,FALSE)</f>
        <v>0</v>
      </c>
      <c r="F157" s="92" t="e">
        <f>VLOOKUP(C157,Organización_Modular!$F$10:$G$40,2,FALSE)</f>
        <v>#N/A</v>
      </c>
    </row>
    <row r="158" spans="1:6" hidden="1" x14ac:dyDescent="0.2">
      <c r="A158" s="509"/>
      <c r="B158" s="510"/>
      <c r="C158" s="79"/>
      <c r="D158" s="91">
        <f>VLOOKUP(C158,Itinerario!$D$24:$W$54,18,FALSE)</f>
        <v>0</v>
      </c>
      <c r="E158" s="92">
        <f>VLOOKUP(C158,Itinerario!$D$24:$W$54,19,FALSE)</f>
        <v>0</v>
      </c>
      <c r="F158" s="92" t="e">
        <f>VLOOKUP(C158,Organización_Modular!$F$10:$G$40,2,FALSE)</f>
        <v>#N/A</v>
      </c>
    </row>
    <row r="159" spans="1:6" hidden="1" x14ac:dyDescent="0.2">
      <c r="A159" s="509"/>
      <c r="B159" s="510"/>
      <c r="C159" s="79"/>
      <c r="D159" s="91">
        <f>VLOOKUP(C159,Itinerario!$D$24:$W$54,18,FALSE)</f>
        <v>0</v>
      </c>
      <c r="E159" s="92">
        <f>VLOOKUP(C159,Itinerario!$D$24:$W$54,19,FALSE)</f>
        <v>0</v>
      </c>
      <c r="F159" s="92" t="e">
        <f>VLOOKUP(C159,Organización_Modular!$F$10:$G$40,2,FALSE)</f>
        <v>#N/A</v>
      </c>
    </row>
    <row r="160" spans="1:6" hidden="1" x14ac:dyDescent="0.2">
      <c r="A160" s="509"/>
      <c r="B160" s="510"/>
      <c r="C160" s="79"/>
      <c r="D160" s="91">
        <f>VLOOKUP(C160,Itinerario!$D$24:$W$54,18,FALSE)</f>
        <v>0</v>
      </c>
      <c r="E160" s="92">
        <f>VLOOKUP(C160,Itinerario!$D$24:$W$54,19,FALSE)</f>
        <v>0</v>
      </c>
      <c r="F160" s="92" t="e">
        <f>VLOOKUP(C160,Organización_Modular!$F$10:$G$40,2,FALSE)</f>
        <v>#N/A</v>
      </c>
    </row>
    <row r="161" spans="1:6" hidden="1" x14ac:dyDescent="0.2">
      <c r="A161" s="509"/>
      <c r="B161" s="510"/>
      <c r="C161" s="79"/>
      <c r="D161" s="91">
        <f>VLOOKUP(C161,Itinerario!$D$24:$W$54,18,FALSE)</f>
        <v>0</v>
      </c>
      <c r="E161" s="92">
        <f>VLOOKUP(C161,Itinerario!$D$24:$W$54,19,FALSE)</f>
        <v>0</v>
      </c>
      <c r="F161" s="92" t="e">
        <f>VLOOKUP(C161,Organización_Modular!$F$10:$G$40,2,FALSE)</f>
        <v>#N/A</v>
      </c>
    </row>
    <row r="162" spans="1:6" hidden="1" x14ac:dyDescent="0.2">
      <c r="A162" s="509"/>
      <c r="B162" s="510"/>
      <c r="C162" s="79"/>
      <c r="D162" s="91">
        <f>VLOOKUP(C162,Itinerario!$D$24:$W$54,18,FALSE)</f>
        <v>0</v>
      </c>
      <c r="E162" s="92">
        <f>VLOOKUP(C162,Itinerario!$D$24:$W$54,19,FALSE)</f>
        <v>0</v>
      </c>
      <c r="F162" s="92" t="e">
        <f>VLOOKUP(C162,Organización_Modular!$F$10:$G$40,2,FALSE)</f>
        <v>#N/A</v>
      </c>
    </row>
    <row r="163" spans="1:6" hidden="1" x14ac:dyDescent="0.2">
      <c r="A163" s="509"/>
      <c r="B163" s="510"/>
      <c r="C163" s="80"/>
      <c r="D163" s="91">
        <f>VLOOKUP(C163,Itinerario!$D$24:$W$54,18,FALSE)</f>
        <v>0</v>
      </c>
      <c r="E163" s="92">
        <f>VLOOKUP(C163,Itinerario!$D$24:$W$54,19,FALSE)</f>
        <v>0</v>
      </c>
      <c r="F163" s="92" t="e">
        <f>VLOOKUP(C163,Organización_Modular!$F$10:$G$40,2,FALSE)</f>
        <v>#N/A</v>
      </c>
    </row>
    <row r="164" spans="1:6" x14ac:dyDescent="0.2">
      <c r="A164" s="509" t="str">
        <f>Itinerario!A55</f>
        <v>Módulo 2:
Gestión de Procesos Administrativos</v>
      </c>
      <c r="B164" s="510" t="str">
        <f>Ambiente_Equipamiento!$A$15</f>
        <v>Aula pedagógica</v>
      </c>
      <c r="C164" s="79" t="s">
        <v>668</v>
      </c>
      <c r="D164" s="91" t="e">
        <f>VLOOKUP(C164,Itinerario!$D$55:$W$85,18,FALSE)</f>
        <v>#N/A</v>
      </c>
      <c r="E164" s="92" t="e">
        <f>VLOOKUP(C164,Itinerario!$D$55:$W$85,19,FALSE)</f>
        <v>#N/A</v>
      </c>
      <c r="F164" s="92" t="e">
        <f>VLOOKUP(C164,Organización_Modular!$F$41:$G$71,2,FALSE)</f>
        <v>#N/A</v>
      </c>
    </row>
    <row r="165" spans="1:6" x14ac:dyDescent="0.2">
      <c r="A165" s="509"/>
      <c r="B165" s="510"/>
      <c r="C165" s="79" t="s">
        <v>670</v>
      </c>
      <c r="D165" s="91" t="e">
        <f>VLOOKUP(C165,Itinerario!$D$55:$W$85,18,FALSE)</f>
        <v>#N/A</v>
      </c>
      <c r="E165" s="92" t="e">
        <f>VLOOKUP(C165,Itinerario!$D$55:$W$85,19,FALSE)</f>
        <v>#N/A</v>
      </c>
      <c r="F165" s="92" t="e">
        <f>VLOOKUP(C165,Organización_Modular!$F$41:$G$71,2,FALSE)</f>
        <v>#N/A</v>
      </c>
    </row>
    <row r="166" spans="1:6" x14ac:dyDescent="0.2">
      <c r="A166" s="509"/>
      <c r="B166" s="510"/>
      <c r="C166" s="78" t="s">
        <v>671</v>
      </c>
      <c r="D166" s="91">
        <f>VLOOKUP(C166,Itinerario!$D$55:$W$85,18,FALSE)</f>
        <v>16</v>
      </c>
      <c r="E166" s="92">
        <f>VLOOKUP(C166,Itinerario!$D$55:$W$85,19,FALSE)</f>
        <v>96</v>
      </c>
      <c r="F166" s="92" t="str">
        <f>VLOOKUP(C166,Organización_Modular!$F$41:$G$71,2,FALSE)</f>
        <v>III</v>
      </c>
    </row>
    <row r="167" spans="1:6" x14ac:dyDescent="0.2">
      <c r="A167" s="509"/>
      <c r="B167" s="510"/>
      <c r="C167" s="78" t="s">
        <v>672</v>
      </c>
      <c r="D167" s="91">
        <f>VLOOKUP(C167,Itinerario!$D$55:$W$85,18,FALSE)</f>
        <v>16</v>
      </c>
      <c r="E167" s="92">
        <f>VLOOKUP(C167,Itinerario!$D$55:$W$85,19,FALSE)</f>
        <v>64</v>
      </c>
      <c r="F167" s="92" t="str">
        <f>VLOOKUP(C167,Organización_Modular!$F$41:$G$71,2,FALSE)</f>
        <v>IV</v>
      </c>
    </row>
    <row r="168" spans="1:6" ht="24" x14ac:dyDescent="0.2">
      <c r="A168" s="509"/>
      <c r="B168" s="510"/>
      <c r="C168" s="78" t="s">
        <v>673</v>
      </c>
      <c r="D168" s="91">
        <f>VLOOKUP(C168,Itinerario!$D$55:$W$85,18,FALSE)</f>
        <v>16</v>
      </c>
      <c r="E168" s="92">
        <f>VLOOKUP(C168,Itinerario!$D$55:$W$85,19,FALSE)</f>
        <v>96</v>
      </c>
      <c r="F168" s="92" t="str">
        <f>VLOOKUP(C168,Organización_Modular!$F$41:$G$71,2,FALSE)</f>
        <v>III</v>
      </c>
    </row>
    <row r="169" spans="1:6" x14ac:dyDescent="0.2">
      <c r="A169" s="509"/>
      <c r="B169" s="510"/>
      <c r="C169" s="78" t="s">
        <v>674</v>
      </c>
      <c r="D169" s="91" t="e">
        <f>VLOOKUP(C169,Itinerario!$D$55:$W$85,18,FALSE)</f>
        <v>#N/A</v>
      </c>
      <c r="E169" s="92" t="e">
        <f>VLOOKUP(C169,Itinerario!$D$55:$W$85,19,FALSE)</f>
        <v>#N/A</v>
      </c>
      <c r="F169" s="92" t="e">
        <f>VLOOKUP(C169,Organización_Modular!$F$41:$G$71,2,FALSE)</f>
        <v>#N/A</v>
      </c>
    </row>
    <row r="170" spans="1:6" x14ac:dyDescent="0.2">
      <c r="A170" s="509"/>
      <c r="B170" s="510"/>
      <c r="C170" s="78" t="s">
        <v>675</v>
      </c>
      <c r="D170" s="91">
        <f>VLOOKUP(C170,Itinerario!$D$55:$W$85,18,FALSE)</f>
        <v>16</v>
      </c>
      <c r="E170" s="92">
        <f>VLOOKUP(C170,Itinerario!$D$55:$W$85,19,FALSE)</f>
        <v>64</v>
      </c>
      <c r="F170" s="92" t="str">
        <f>VLOOKUP(C170,Organización_Modular!$F$41:$G$71,2,FALSE)</f>
        <v>III</v>
      </c>
    </row>
    <row r="171" spans="1:6" hidden="1" x14ac:dyDescent="0.2">
      <c r="A171" s="509"/>
      <c r="B171" s="510"/>
      <c r="C171" s="78"/>
      <c r="D171" s="91">
        <f>VLOOKUP(C171,Itinerario!$D$55:$W$85,18,FALSE)</f>
        <v>0</v>
      </c>
      <c r="E171" s="92">
        <f>VLOOKUP(C171,Itinerario!$D$55:$W$85,19,FALSE)</f>
        <v>0</v>
      </c>
      <c r="F171" s="92" t="e">
        <f>VLOOKUP(C171,Organización_Modular!$F$41:$G$71,2,FALSE)</f>
        <v>#N/A</v>
      </c>
    </row>
    <row r="172" spans="1:6" hidden="1" x14ac:dyDescent="0.2">
      <c r="A172" s="509"/>
      <c r="B172" s="510"/>
      <c r="C172" s="78"/>
      <c r="D172" s="91">
        <f>VLOOKUP(C172,Itinerario!$D$55:$W$85,18,FALSE)</f>
        <v>0</v>
      </c>
      <c r="E172" s="92">
        <f>VLOOKUP(C172,Itinerario!$D$55:$W$85,19,FALSE)</f>
        <v>0</v>
      </c>
      <c r="F172" s="92" t="e">
        <f>VLOOKUP(C172,Organización_Modular!$F$41:$G$71,2,FALSE)</f>
        <v>#N/A</v>
      </c>
    </row>
    <row r="173" spans="1:6" hidden="1" x14ac:dyDescent="0.2">
      <c r="A173" s="509"/>
      <c r="B173" s="510"/>
      <c r="C173" s="78"/>
      <c r="D173" s="91">
        <f>VLOOKUP(C173,Itinerario!$D$55:$W$85,18,FALSE)</f>
        <v>0</v>
      </c>
      <c r="E173" s="92">
        <f>VLOOKUP(C173,Itinerario!$D$55:$W$85,19,FALSE)</f>
        <v>0</v>
      </c>
      <c r="F173" s="92" t="e">
        <f>VLOOKUP(C173,Organización_Modular!$F$41:$G$71,2,FALSE)</f>
        <v>#N/A</v>
      </c>
    </row>
    <row r="174" spans="1:6" hidden="1" x14ac:dyDescent="0.2">
      <c r="A174" s="509"/>
      <c r="B174" s="510"/>
      <c r="C174" s="78"/>
      <c r="D174" s="91">
        <f>VLOOKUP(C174,Itinerario!$D$55:$W$85,18,FALSE)</f>
        <v>0</v>
      </c>
      <c r="E174" s="92">
        <f>VLOOKUP(C174,Itinerario!$D$55:$W$85,19,FALSE)</f>
        <v>0</v>
      </c>
      <c r="F174" s="92" t="e">
        <f>VLOOKUP(C174,Organización_Modular!$F$41:$G$71,2,FALSE)</f>
        <v>#N/A</v>
      </c>
    </row>
    <row r="175" spans="1:6" hidden="1" x14ac:dyDescent="0.2">
      <c r="A175" s="509"/>
      <c r="B175" s="510"/>
      <c r="C175" s="78"/>
      <c r="D175" s="91">
        <f>VLOOKUP(C175,Itinerario!$D$55:$W$85,18,FALSE)</f>
        <v>0</v>
      </c>
      <c r="E175" s="92">
        <f>VLOOKUP(C175,Itinerario!$D$55:$W$85,19,FALSE)</f>
        <v>0</v>
      </c>
      <c r="F175" s="92" t="e">
        <f>VLOOKUP(C175,Organización_Modular!$F$41:$G$71,2,FALSE)</f>
        <v>#N/A</v>
      </c>
    </row>
    <row r="176" spans="1:6" hidden="1" x14ac:dyDescent="0.2">
      <c r="A176" s="509"/>
      <c r="B176" s="510"/>
      <c r="C176" s="78"/>
      <c r="D176" s="91">
        <f>VLOOKUP(C176,Itinerario!$D$55:$W$85,18,FALSE)</f>
        <v>0</v>
      </c>
      <c r="E176" s="92">
        <f>VLOOKUP(C176,Itinerario!$D$55:$W$85,19,FALSE)</f>
        <v>0</v>
      </c>
      <c r="F176" s="92" t="e">
        <f>VLOOKUP(C176,Organización_Modular!$F$41:$G$71,2,FALSE)</f>
        <v>#N/A</v>
      </c>
    </row>
    <row r="177" spans="1:6" hidden="1" x14ac:dyDescent="0.2">
      <c r="A177" s="509"/>
      <c r="B177" s="510"/>
      <c r="C177" s="78"/>
      <c r="D177" s="91">
        <f>VLOOKUP(C177,Itinerario!$D$55:$W$85,18,FALSE)</f>
        <v>0</v>
      </c>
      <c r="E177" s="92">
        <f>VLOOKUP(C177,Itinerario!$D$55:$W$85,19,FALSE)</f>
        <v>0</v>
      </c>
      <c r="F177" s="92" t="e">
        <f>VLOOKUP(C177,Organización_Modular!$F$41:$G$71,2,FALSE)</f>
        <v>#N/A</v>
      </c>
    </row>
    <row r="178" spans="1:6" hidden="1" x14ac:dyDescent="0.2">
      <c r="A178" s="509"/>
      <c r="B178" s="510"/>
      <c r="C178" s="78"/>
      <c r="D178" s="91">
        <f>VLOOKUP(C178,Itinerario!$D$55:$W$85,18,FALSE)</f>
        <v>0</v>
      </c>
      <c r="E178" s="92">
        <f>VLOOKUP(C178,Itinerario!$D$55:$W$85,19,FALSE)</f>
        <v>0</v>
      </c>
      <c r="F178" s="92" t="e">
        <f>VLOOKUP(C178,Organización_Modular!$F$41:$G$71,2,FALSE)</f>
        <v>#N/A</v>
      </c>
    </row>
    <row r="179" spans="1:6" x14ac:dyDescent="0.2">
      <c r="A179" s="509"/>
      <c r="B179" s="510" t="s">
        <v>787</v>
      </c>
      <c r="C179" s="78" t="s">
        <v>668</v>
      </c>
      <c r="D179" s="91" t="e">
        <f>VLOOKUP(C179,Itinerario!$D$55:$W$85,18,FALSE)</f>
        <v>#N/A</v>
      </c>
      <c r="E179" s="92" t="e">
        <f>VLOOKUP(C179,Itinerario!$D$55:$W$85,19,FALSE)</f>
        <v>#N/A</v>
      </c>
      <c r="F179" s="92" t="e">
        <f>VLOOKUP(C179,Organización_Modular!$F$41:$G$71,2,FALSE)</f>
        <v>#N/A</v>
      </c>
    </row>
    <row r="180" spans="1:6" x14ac:dyDescent="0.2">
      <c r="A180" s="509"/>
      <c r="B180" s="510"/>
      <c r="C180" s="78" t="s">
        <v>671</v>
      </c>
      <c r="D180" s="91">
        <f>VLOOKUP(C180,Itinerario!$D$55:$W$85,18,FALSE)</f>
        <v>16</v>
      </c>
      <c r="E180" s="92">
        <f>VLOOKUP(C180,Itinerario!$D$55:$W$85,19,FALSE)</f>
        <v>96</v>
      </c>
      <c r="F180" s="92" t="str">
        <f>VLOOKUP(C180,Organización_Modular!$F$41:$G$71,2,FALSE)</f>
        <v>III</v>
      </c>
    </row>
    <row r="181" spans="1:6" ht="24" x14ac:dyDescent="0.2">
      <c r="A181" s="509"/>
      <c r="B181" s="510"/>
      <c r="C181" s="78" t="s">
        <v>673</v>
      </c>
      <c r="D181" s="91">
        <f>VLOOKUP(C181,Itinerario!$D$55:$W$85,18,FALSE)</f>
        <v>16</v>
      </c>
      <c r="E181" s="92">
        <f>VLOOKUP(C181,Itinerario!$D$55:$W$85,19,FALSE)</f>
        <v>96</v>
      </c>
      <c r="F181" s="92" t="str">
        <f>VLOOKUP(C181,Organización_Modular!$F$41:$G$71,2,FALSE)</f>
        <v>III</v>
      </c>
    </row>
    <row r="182" spans="1:6" hidden="1" x14ac:dyDescent="0.2">
      <c r="A182" s="509"/>
      <c r="B182" s="510"/>
      <c r="C182" s="78"/>
      <c r="D182" s="91">
        <f>VLOOKUP(C182,Itinerario!$D$55:$W$85,18,FALSE)</f>
        <v>0</v>
      </c>
      <c r="E182" s="92">
        <f>VLOOKUP(C182,Itinerario!$D$55:$W$85,19,FALSE)</f>
        <v>0</v>
      </c>
      <c r="F182" s="92" t="e">
        <f>VLOOKUP(C182,Organización_Modular!$F$41:$G$71,2,FALSE)</f>
        <v>#N/A</v>
      </c>
    </row>
    <row r="183" spans="1:6" hidden="1" x14ac:dyDescent="0.2">
      <c r="A183" s="509"/>
      <c r="B183" s="510"/>
      <c r="C183" s="78"/>
      <c r="D183" s="91">
        <f>VLOOKUP(C183,Itinerario!$D$55:$W$85,18,FALSE)</f>
        <v>0</v>
      </c>
      <c r="E183" s="92">
        <f>VLOOKUP(C183,Itinerario!$D$55:$W$85,19,FALSE)</f>
        <v>0</v>
      </c>
      <c r="F183" s="92" t="e">
        <f>VLOOKUP(C183,Organización_Modular!$F$41:$G$71,2,FALSE)</f>
        <v>#N/A</v>
      </c>
    </row>
    <row r="184" spans="1:6" hidden="1" x14ac:dyDescent="0.2">
      <c r="A184" s="509"/>
      <c r="B184" s="510"/>
      <c r="C184" s="78"/>
      <c r="D184" s="91">
        <f>VLOOKUP(C184,Itinerario!$D$55:$W$85,18,FALSE)</f>
        <v>0</v>
      </c>
      <c r="E184" s="92">
        <f>VLOOKUP(C184,Itinerario!$D$55:$W$85,19,FALSE)</f>
        <v>0</v>
      </c>
      <c r="F184" s="92" t="e">
        <f>VLOOKUP(C184,Organización_Modular!$F$41:$G$71,2,FALSE)</f>
        <v>#N/A</v>
      </c>
    </row>
    <row r="185" spans="1:6" hidden="1" x14ac:dyDescent="0.2">
      <c r="A185" s="509"/>
      <c r="B185" s="510"/>
      <c r="C185" s="78"/>
      <c r="D185" s="91">
        <f>VLOOKUP(C185,Itinerario!$D$55:$W$85,18,FALSE)</f>
        <v>0</v>
      </c>
      <c r="E185" s="92">
        <f>VLOOKUP(C185,Itinerario!$D$55:$W$85,19,FALSE)</f>
        <v>0</v>
      </c>
      <c r="F185" s="92" t="e">
        <f>VLOOKUP(C185,Organización_Modular!$F$41:$G$71,2,FALSE)</f>
        <v>#N/A</v>
      </c>
    </row>
    <row r="186" spans="1:6" hidden="1" x14ac:dyDescent="0.2">
      <c r="A186" s="509"/>
      <c r="B186" s="510"/>
      <c r="C186" s="78"/>
      <c r="D186" s="91">
        <f>VLOOKUP(C186,Itinerario!$D$55:$W$85,18,FALSE)</f>
        <v>0</v>
      </c>
      <c r="E186" s="92">
        <f>VLOOKUP(C186,Itinerario!$D$55:$W$85,19,FALSE)</f>
        <v>0</v>
      </c>
      <c r="F186" s="92" t="e">
        <f>VLOOKUP(C186,Organización_Modular!$F$41:$G$71,2,FALSE)</f>
        <v>#N/A</v>
      </c>
    </row>
    <row r="187" spans="1:6" hidden="1" x14ac:dyDescent="0.2">
      <c r="A187" s="509"/>
      <c r="B187" s="510"/>
      <c r="C187" s="78"/>
      <c r="D187" s="91">
        <f>VLOOKUP(C187,Itinerario!$D$55:$W$85,18,FALSE)</f>
        <v>0</v>
      </c>
      <c r="E187" s="92">
        <f>VLOOKUP(C187,Itinerario!$D$55:$W$85,19,FALSE)</f>
        <v>0</v>
      </c>
      <c r="F187" s="92" t="e">
        <f>VLOOKUP(C187,Organización_Modular!$F$41:$G$71,2,FALSE)</f>
        <v>#N/A</v>
      </c>
    </row>
    <row r="188" spans="1:6" hidden="1" x14ac:dyDescent="0.2">
      <c r="A188" s="509"/>
      <c r="B188" s="510"/>
      <c r="C188" s="78"/>
      <c r="D188" s="91">
        <f>VLOOKUP(C188,Itinerario!$D$55:$W$85,18,FALSE)</f>
        <v>0</v>
      </c>
      <c r="E188" s="92">
        <f>VLOOKUP(C188,Itinerario!$D$55:$W$85,19,FALSE)</f>
        <v>0</v>
      </c>
      <c r="F188" s="92" t="e">
        <f>VLOOKUP(C188,Organización_Modular!$F$41:$G$71,2,FALSE)</f>
        <v>#N/A</v>
      </c>
    </row>
    <row r="189" spans="1:6" hidden="1" x14ac:dyDescent="0.2">
      <c r="A189" s="509"/>
      <c r="B189" s="510"/>
      <c r="C189" s="78"/>
      <c r="D189" s="91">
        <f>VLOOKUP(C189,Itinerario!$D$55:$W$85,18,FALSE)</f>
        <v>0</v>
      </c>
      <c r="E189" s="92">
        <f>VLOOKUP(C189,Itinerario!$D$55:$W$85,19,FALSE)</f>
        <v>0</v>
      </c>
      <c r="F189" s="92" t="e">
        <f>VLOOKUP(C189,Organización_Modular!$F$41:$G$71,2,FALSE)</f>
        <v>#N/A</v>
      </c>
    </row>
    <row r="190" spans="1:6" hidden="1" x14ac:dyDescent="0.2">
      <c r="A190" s="509"/>
      <c r="B190" s="510"/>
      <c r="C190" s="78"/>
      <c r="D190" s="91">
        <f>VLOOKUP(C190,Itinerario!$D$55:$W$85,18,FALSE)</f>
        <v>0</v>
      </c>
      <c r="E190" s="92">
        <f>VLOOKUP(C190,Itinerario!$D$55:$W$85,19,FALSE)</f>
        <v>0</v>
      </c>
      <c r="F190" s="92" t="e">
        <f>VLOOKUP(C190,Organización_Modular!$F$41:$G$71,2,FALSE)</f>
        <v>#N/A</v>
      </c>
    </row>
    <row r="191" spans="1:6" hidden="1" x14ac:dyDescent="0.2">
      <c r="A191" s="509"/>
      <c r="B191" s="510"/>
      <c r="C191" s="78"/>
      <c r="D191" s="91">
        <f>VLOOKUP(C191,Itinerario!$D$55:$W$85,18,FALSE)</f>
        <v>0</v>
      </c>
      <c r="E191" s="92">
        <f>VLOOKUP(C191,Itinerario!$D$55:$W$85,19,FALSE)</f>
        <v>0</v>
      </c>
      <c r="F191" s="92" t="e">
        <f>VLOOKUP(C191,Organización_Modular!$F$41:$G$71,2,FALSE)</f>
        <v>#N/A</v>
      </c>
    </row>
    <row r="192" spans="1:6" hidden="1" x14ac:dyDescent="0.2">
      <c r="A192" s="509"/>
      <c r="B192" s="510"/>
      <c r="C192" s="78"/>
      <c r="D192" s="91">
        <f>VLOOKUP(C192,Itinerario!$D$55:$W$85,18,FALSE)</f>
        <v>0</v>
      </c>
      <c r="E192" s="92">
        <f>VLOOKUP(C192,Itinerario!$D$55:$W$85,19,FALSE)</f>
        <v>0</v>
      </c>
      <c r="F192" s="92" t="e">
        <f>VLOOKUP(C192,Organización_Modular!$F$41:$G$71,2,FALSE)</f>
        <v>#N/A</v>
      </c>
    </row>
    <row r="193" spans="1:6" hidden="1" x14ac:dyDescent="0.2">
      <c r="A193" s="509"/>
      <c r="B193" s="510"/>
      <c r="C193" s="78"/>
      <c r="D193" s="91">
        <f>VLOOKUP(C193,Itinerario!$D$55:$W$85,18,FALSE)</f>
        <v>0</v>
      </c>
      <c r="E193" s="92">
        <f>VLOOKUP(C193,Itinerario!$D$55:$W$85,19,FALSE)</f>
        <v>0</v>
      </c>
      <c r="F193" s="92" t="e">
        <f>VLOOKUP(C193,Organización_Modular!$F$41:$G$71,2,FALSE)</f>
        <v>#N/A</v>
      </c>
    </row>
    <row r="194" spans="1:6" hidden="1" x14ac:dyDescent="0.2">
      <c r="A194" s="509"/>
      <c r="B194" s="510" t="s">
        <v>791</v>
      </c>
      <c r="C194" s="78"/>
      <c r="D194" s="91">
        <f>VLOOKUP(C194,Itinerario!$D$55:$W$85,18,FALSE)</f>
        <v>0</v>
      </c>
      <c r="E194" s="92">
        <f>VLOOKUP(C194,Itinerario!$D$55:$W$85,19,FALSE)</f>
        <v>0</v>
      </c>
      <c r="F194" s="92" t="e">
        <f>VLOOKUP(C194,Organización_Modular!$F$41:$G$71,2,FALSE)</f>
        <v>#N/A</v>
      </c>
    </row>
    <row r="195" spans="1:6" hidden="1" x14ac:dyDescent="0.2">
      <c r="A195" s="509"/>
      <c r="B195" s="510"/>
      <c r="C195" s="78"/>
      <c r="D195" s="91">
        <f>VLOOKUP(C195,Itinerario!$D$55:$W$85,18,FALSE)</f>
        <v>0</v>
      </c>
      <c r="E195" s="92">
        <f>VLOOKUP(C195,Itinerario!$D$55:$W$85,19,FALSE)</f>
        <v>0</v>
      </c>
      <c r="F195" s="92" t="e">
        <f>VLOOKUP(C195,Organización_Modular!$F$41:$G$71,2,FALSE)</f>
        <v>#N/A</v>
      </c>
    </row>
    <row r="196" spans="1:6" hidden="1" x14ac:dyDescent="0.2">
      <c r="A196" s="509"/>
      <c r="B196" s="510"/>
      <c r="C196" s="78"/>
      <c r="D196" s="91">
        <f>VLOOKUP(C196,Itinerario!$D$55:$W$85,18,FALSE)</f>
        <v>0</v>
      </c>
      <c r="E196" s="92">
        <f>VLOOKUP(C196,Itinerario!$D$55:$W$85,19,FALSE)</f>
        <v>0</v>
      </c>
      <c r="F196" s="92" t="e">
        <f>VLOOKUP(C196,Organización_Modular!$F$41:$G$71,2,FALSE)</f>
        <v>#N/A</v>
      </c>
    </row>
    <row r="197" spans="1:6" hidden="1" x14ac:dyDescent="0.2">
      <c r="A197" s="509"/>
      <c r="B197" s="510"/>
      <c r="C197" s="78"/>
      <c r="D197" s="91">
        <f>VLOOKUP(C197,Itinerario!$D$55:$W$85,18,FALSE)</f>
        <v>0</v>
      </c>
      <c r="E197" s="92">
        <f>VLOOKUP(C197,Itinerario!$D$55:$W$85,19,FALSE)</f>
        <v>0</v>
      </c>
      <c r="F197" s="92" t="e">
        <f>VLOOKUP(C197,Organización_Modular!$F$41:$G$71,2,FALSE)</f>
        <v>#N/A</v>
      </c>
    </row>
    <row r="198" spans="1:6" hidden="1" x14ac:dyDescent="0.2">
      <c r="A198" s="509"/>
      <c r="B198" s="510"/>
      <c r="C198" s="78"/>
      <c r="D198" s="91">
        <f>VLOOKUP(C198,Itinerario!$D$55:$W$85,18,FALSE)</f>
        <v>0</v>
      </c>
      <c r="E198" s="92">
        <f>VLOOKUP(C198,Itinerario!$D$55:$W$85,19,FALSE)</f>
        <v>0</v>
      </c>
      <c r="F198" s="92" t="e">
        <f>VLOOKUP(C198,Organización_Modular!$F$41:$G$71,2,FALSE)</f>
        <v>#N/A</v>
      </c>
    </row>
    <row r="199" spans="1:6" hidden="1" x14ac:dyDescent="0.2">
      <c r="A199" s="509"/>
      <c r="B199" s="510"/>
      <c r="C199" s="78"/>
      <c r="D199" s="91">
        <f>VLOOKUP(C199,Itinerario!$D$55:$W$85,18,FALSE)</f>
        <v>0</v>
      </c>
      <c r="E199" s="92">
        <f>VLOOKUP(C199,Itinerario!$D$55:$W$85,19,FALSE)</f>
        <v>0</v>
      </c>
      <c r="F199" s="92" t="e">
        <f>VLOOKUP(C199,Organización_Modular!$F$41:$G$71,2,FALSE)</f>
        <v>#N/A</v>
      </c>
    </row>
    <row r="200" spans="1:6" hidden="1" x14ac:dyDescent="0.2">
      <c r="A200" s="509"/>
      <c r="B200" s="510"/>
      <c r="C200" s="78"/>
      <c r="D200" s="91">
        <f>VLOOKUP(C200,Itinerario!$D$55:$W$85,18,FALSE)</f>
        <v>0</v>
      </c>
      <c r="E200" s="92">
        <f>VLOOKUP(C200,Itinerario!$D$55:$W$85,19,FALSE)</f>
        <v>0</v>
      </c>
      <c r="F200" s="92" t="e">
        <f>VLOOKUP(C200,Organización_Modular!$F$41:$G$71,2,FALSE)</f>
        <v>#N/A</v>
      </c>
    </row>
    <row r="201" spans="1:6" hidden="1" x14ac:dyDescent="0.2">
      <c r="A201" s="509"/>
      <c r="B201" s="510"/>
      <c r="C201" s="78"/>
      <c r="D201" s="91">
        <f>VLOOKUP(C201,Itinerario!$D$55:$W$85,18,FALSE)</f>
        <v>0</v>
      </c>
      <c r="E201" s="92">
        <f>VLOOKUP(C201,Itinerario!$D$55:$W$85,19,FALSE)</f>
        <v>0</v>
      </c>
      <c r="F201" s="92" t="e">
        <f>VLOOKUP(C201,Organización_Modular!$F$41:$G$71,2,FALSE)</f>
        <v>#N/A</v>
      </c>
    </row>
    <row r="202" spans="1:6" hidden="1" x14ac:dyDescent="0.2">
      <c r="A202" s="509"/>
      <c r="B202" s="510"/>
      <c r="C202" s="78"/>
      <c r="D202" s="91">
        <f>VLOOKUP(C202,Itinerario!$D$55:$W$85,18,FALSE)</f>
        <v>0</v>
      </c>
      <c r="E202" s="92">
        <f>VLOOKUP(C202,Itinerario!$D$55:$W$85,19,FALSE)</f>
        <v>0</v>
      </c>
      <c r="F202" s="92" t="e">
        <f>VLOOKUP(C202,Organización_Modular!$F$41:$G$71,2,FALSE)</f>
        <v>#N/A</v>
      </c>
    </row>
    <row r="203" spans="1:6" hidden="1" x14ac:dyDescent="0.2">
      <c r="A203" s="509"/>
      <c r="B203" s="510"/>
      <c r="C203" s="78"/>
      <c r="D203" s="91">
        <f>VLOOKUP(C203,Itinerario!$D$55:$W$85,18,FALSE)</f>
        <v>0</v>
      </c>
      <c r="E203" s="92">
        <f>VLOOKUP(C203,Itinerario!$D$55:$W$85,19,FALSE)</f>
        <v>0</v>
      </c>
      <c r="F203" s="92" t="e">
        <f>VLOOKUP(C203,Organización_Modular!$F$41:$G$71,2,FALSE)</f>
        <v>#N/A</v>
      </c>
    </row>
    <row r="204" spans="1:6" hidden="1" x14ac:dyDescent="0.2">
      <c r="A204" s="509"/>
      <c r="B204" s="510"/>
      <c r="C204" s="78"/>
      <c r="D204" s="91">
        <f>VLOOKUP(C204,Itinerario!$D$55:$W$85,18,FALSE)</f>
        <v>0</v>
      </c>
      <c r="E204" s="92">
        <f>VLOOKUP(C204,Itinerario!$D$55:$W$85,19,FALSE)</f>
        <v>0</v>
      </c>
      <c r="F204" s="92" t="e">
        <f>VLOOKUP(C204,Organización_Modular!$F$41:$G$71,2,FALSE)</f>
        <v>#N/A</v>
      </c>
    </row>
    <row r="205" spans="1:6" hidden="1" x14ac:dyDescent="0.2">
      <c r="A205" s="509"/>
      <c r="B205" s="510"/>
      <c r="C205" s="78"/>
      <c r="D205" s="91">
        <f>VLOOKUP(C205,Itinerario!$D$55:$W$85,18,FALSE)</f>
        <v>0</v>
      </c>
      <c r="E205" s="92">
        <f>VLOOKUP(C205,Itinerario!$D$55:$W$85,19,FALSE)</f>
        <v>0</v>
      </c>
      <c r="F205" s="92" t="e">
        <f>VLOOKUP(C205,Organización_Modular!$F$41:$G$71,2,FALSE)</f>
        <v>#N/A</v>
      </c>
    </row>
    <row r="206" spans="1:6" hidden="1" x14ac:dyDescent="0.2">
      <c r="A206" s="509"/>
      <c r="B206" s="510"/>
      <c r="C206" s="78"/>
      <c r="D206" s="91">
        <f>VLOOKUP(C206,Itinerario!$D$55:$W$85,18,FALSE)</f>
        <v>0</v>
      </c>
      <c r="E206" s="92">
        <f>VLOOKUP(C206,Itinerario!$D$55:$W$85,19,FALSE)</f>
        <v>0</v>
      </c>
      <c r="F206" s="92" t="e">
        <f>VLOOKUP(C206,Organización_Modular!$F$41:$G$71,2,FALSE)</f>
        <v>#N/A</v>
      </c>
    </row>
    <row r="207" spans="1:6" hidden="1" x14ac:dyDescent="0.2">
      <c r="A207" s="509"/>
      <c r="B207" s="510"/>
      <c r="C207" s="78"/>
      <c r="D207" s="91">
        <f>VLOOKUP(C207,Itinerario!$D$55:$W$85,18,FALSE)</f>
        <v>0</v>
      </c>
      <c r="E207" s="92">
        <f>VLOOKUP(C207,Itinerario!$D$55:$W$85,19,FALSE)</f>
        <v>0</v>
      </c>
      <c r="F207" s="92" t="e">
        <f>VLOOKUP(C207,Organización_Modular!$F$41:$G$71,2,FALSE)</f>
        <v>#N/A</v>
      </c>
    </row>
    <row r="208" spans="1:6" hidden="1" x14ac:dyDescent="0.2">
      <c r="A208" s="509"/>
      <c r="B208" s="510"/>
      <c r="C208" s="78"/>
      <c r="D208" s="91">
        <f>VLOOKUP(C208,Itinerario!$D$55:$W$85,18,FALSE)</f>
        <v>0</v>
      </c>
      <c r="E208" s="92">
        <f>VLOOKUP(C208,Itinerario!$D$55:$W$85,19,FALSE)</f>
        <v>0</v>
      </c>
      <c r="F208" s="92" t="e">
        <f>VLOOKUP(C208,Organización_Modular!$F$41:$G$71,2,FALSE)</f>
        <v>#N/A</v>
      </c>
    </row>
    <row r="209" spans="1:6" x14ac:dyDescent="0.2">
      <c r="A209" s="509"/>
      <c r="B209" s="510" t="s">
        <v>779</v>
      </c>
      <c r="C209" s="78" t="s">
        <v>669</v>
      </c>
      <c r="D209" s="91">
        <f>VLOOKUP(C209,Itinerario!$D$55:$W$85,18,FALSE)</f>
        <v>16</v>
      </c>
      <c r="E209" s="92">
        <f>VLOOKUP(C209,Itinerario!$D$55:$W$85,19,FALSE)</f>
        <v>64</v>
      </c>
      <c r="F209" s="92" t="str">
        <f>VLOOKUP(C209,Organización_Modular!$F$41:$G$71,2,FALSE)</f>
        <v>IV</v>
      </c>
    </row>
    <row r="210" spans="1:6" hidden="1" x14ac:dyDescent="0.2">
      <c r="A210" s="509"/>
      <c r="B210" s="510"/>
      <c r="C210" s="78"/>
      <c r="D210" s="91">
        <f>VLOOKUP(C210,Itinerario!$D$55:$W$85,18,FALSE)</f>
        <v>0</v>
      </c>
      <c r="E210" s="92">
        <f>VLOOKUP(C210,Itinerario!$D$55:$W$85,19,FALSE)</f>
        <v>0</v>
      </c>
      <c r="F210" s="92" t="e">
        <f>VLOOKUP(C210,Organización_Modular!$F$41:$G$71,2,FALSE)</f>
        <v>#N/A</v>
      </c>
    </row>
    <row r="211" spans="1:6" hidden="1" x14ac:dyDescent="0.2">
      <c r="A211" s="509"/>
      <c r="B211" s="510"/>
      <c r="C211" s="78"/>
      <c r="D211" s="91">
        <f>VLOOKUP(C211,Itinerario!$D$55:$W$85,18,FALSE)</f>
        <v>0</v>
      </c>
      <c r="E211" s="92">
        <f>VLOOKUP(C211,Itinerario!$D$55:$W$85,19,FALSE)</f>
        <v>0</v>
      </c>
      <c r="F211" s="92" t="e">
        <f>VLOOKUP(C211,Organización_Modular!$F$41:$G$71,2,FALSE)</f>
        <v>#N/A</v>
      </c>
    </row>
    <row r="212" spans="1:6" hidden="1" x14ac:dyDescent="0.2">
      <c r="A212" s="509"/>
      <c r="B212" s="510"/>
      <c r="C212" s="78"/>
      <c r="D212" s="91">
        <f>VLOOKUP(C212,Itinerario!$D$55:$W$85,18,FALSE)</f>
        <v>0</v>
      </c>
      <c r="E212" s="92">
        <f>VLOOKUP(C212,Itinerario!$D$55:$W$85,19,FALSE)</f>
        <v>0</v>
      </c>
      <c r="F212" s="92" t="e">
        <f>VLOOKUP(C212,Organización_Modular!$F$41:$G$71,2,FALSE)</f>
        <v>#N/A</v>
      </c>
    </row>
    <row r="213" spans="1:6" hidden="1" x14ac:dyDescent="0.2">
      <c r="A213" s="509"/>
      <c r="B213" s="510"/>
      <c r="C213" s="78"/>
      <c r="D213" s="91">
        <f>VLOOKUP(C213,Itinerario!$D$55:$W$85,18,FALSE)</f>
        <v>0</v>
      </c>
      <c r="E213" s="92">
        <f>VLOOKUP(C213,Itinerario!$D$55:$W$85,19,FALSE)</f>
        <v>0</v>
      </c>
      <c r="F213" s="92" t="e">
        <f>VLOOKUP(C213,Organización_Modular!$F$41:$G$71,2,FALSE)</f>
        <v>#N/A</v>
      </c>
    </row>
    <row r="214" spans="1:6" hidden="1" x14ac:dyDescent="0.2">
      <c r="A214" s="509"/>
      <c r="B214" s="510"/>
      <c r="C214" s="78"/>
      <c r="D214" s="91">
        <f>VLOOKUP(C214,Itinerario!$D$55:$W$85,18,FALSE)</f>
        <v>0</v>
      </c>
      <c r="E214" s="92">
        <f>VLOOKUP(C214,Itinerario!$D$55:$W$85,19,FALSE)</f>
        <v>0</v>
      </c>
      <c r="F214" s="92" t="e">
        <f>VLOOKUP(C214,Organización_Modular!$F$41:$G$71,2,FALSE)</f>
        <v>#N/A</v>
      </c>
    </row>
    <row r="215" spans="1:6" hidden="1" x14ac:dyDescent="0.2">
      <c r="A215" s="509"/>
      <c r="B215" s="510"/>
      <c r="C215" s="78"/>
      <c r="D215" s="91">
        <f>VLOOKUP(C215,Itinerario!$D$55:$W$85,18,FALSE)</f>
        <v>0</v>
      </c>
      <c r="E215" s="92">
        <f>VLOOKUP(C215,Itinerario!$D$55:$W$85,19,FALSE)</f>
        <v>0</v>
      </c>
      <c r="F215" s="92" t="e">
        <f>VLOOKUP(C215,Organización_Modular!$F$41:$G$71,2,FALSE)</f>
        <v>#N/A</v>
      </c>
    </row>
    <row r="216" spans="1:6" hidden="1" x14ac:dyDescent="0.2">
      <c r="A216" s="509"/>
      <c r="B216" s="510"/>
      <c r="C216" s="78"/>
      <c r="D216" s="91">
        <f>VLOOKUP(C216,Itinerario!$D$55:$W$85,18,FALSE)</f>
        <v>0</v>
      </c>
      <c r="E216" s="92">
        <f>VLOOKUP(C216,Itinerario!$D$55:$W$85,19,FALSE)</f>
        <v>0</v>
      </c>
      <c r="F216" s="92" t="e">
        <f>VLOOKUP(C216,Organización_Modular!$F$41:$G$71,2,FALSE)</f>
        <v>#N/A</v>
      </c>
    </row>
    <row r="217" spans="1:6" hidden="1" x14ac:dyDescent="0.2">
      <c r="A217" s="509"/>
      <c r="B217" s="510"/>
      <c r="C217" s="78"/>
      <c r="D217" s="91">
        <f>VLOOKUP(C217,Itinerario!$D$55:$W$85,18,FALSE)</f>
        <v>0</v>
      </c>
      <c r="E217" s="92">
        <f>VLOOKUP(C217,Itinerario!$D$55:$W$85,19,FALSE)</f>
        <v>0</v>
      </c>
      <c r="F217" s="92" t="e">
        <f>VLOOKUP(C217,Organización_Modular!$F$41:$G$71,2,FALSE)</f>
        <v>#N/A</v>
      </c>
    </row>
    <row r="218" spans="1:6" hidden="1" x14ac:dyDescent="0.2">
      <c r="A218" s="509"/>
      <c r="B218" s="510"/>
      <c r="C218" s="78"/>
      <c r="D218" s="91">
        <f>VLOOKUP(C218,Itinerario!$D$55:$W$85,18,FALSE)</f>
        <v>0</v>
      </c>
      <c r="E218" s="92">
        <f>VLOOKUP(C218,Itinerario!$D$55:$W$85,19,FALSE)</f>
        <v>0</v>
      </c>
      <c r="F218" s="92" t="e">
        <f>VLOOKUP(C218,Organización_Modular!$F$41:$G$71,2,FALSE)</f>
        <v>#N/A</v>
      </c>
    </row>
    <row r="219" spans="1:6" hidden="1" x14ac:dyDescent="0.2">
      <c r="A219" s="509"/>
      <c r="B219" s="510"/>
      <c r="C219" s="78"/>
      <c r="D219" s="91">
        <f>VLOOKUP(C219,Itinerario!$D$55:$W$85,18,FALSE)</f>
        <v>0</v>
      </c>
      <c r="E219" s="92">
        <f>VLOOKUP(C219,Itinerario!$D$55:$W$85,19,FALSE)</f>
        <v>0</v>
      </c>
      <c r="F219" s="92" t="e">
        <f>VLOOKUP(C219,Organización_Modular!$F$41:$G$71,2,FALSE)</f>
        <v>#N/A</v>
      </c>
    </row>
    <row r="220" spans="1:6" hidden="1" x14ac:dyDescent="0.2">
      <c r="A220" s="509"/>
      <c r="B220" s="510"/>
      <c r="C220" s="78"/>
      <c r="D220" s="91">
        <f>VLOOKUP(C220,Itinerario!$D$55:$W$85,18,FALSE)</f>
        <v>0</v>
      </c>
      <c r="E220" s="92">
        <f>VLOOKUP(C220,Itinerario!$D$55:$W$85,19,FALSE)</f>
        <v>0</v>
      </c>
      <c r="F220" s="92" t="e">
        <f>VLOOKUP(C220,Organización_Modular!$F$41:$G$71,2,FALSE)</f>
        <v>#N/A</v>
      </c>
    </row>
    <row r="221" spans="1:6" hidden="1" x14ac:dyDescent="0.2">
      <c r="A221" s="509"/>
      <c r="B221" s="510"/>
      <c r="C221" s="78"/>
      <c r="D221" s="91">
        <f>VLOOKUP(C221,Itinerario!$D$55:$W$85,18,FALSE)</f>
        <v>0</v>
      </c>
      <c r="E221" s="92">
        <f>VLOOKUP(C221,Itinerario!$D$55:$W$85,19,FALSE)</f>
        <v>0</v>
      </c>
      <c r="F221" s="92" t="e">
        <f>VLOOKUP(C221,Organización_Modular!$F$41:$G$71,2,FALSE)</f>
        <v>#N/A</v>
      </c>
    </row>
    <row r="222" spans="1:6" hidden="1" x14ac:dyDescent="0.2">
      <c r="A222" s="509"/>
      <c r="B222" s="510"/>
      <c r="C222" s="78"/>
      <c r="D222" s="91">
        <f>VLOOKUP(C222,Itinerario!$D$55:$W$85,18,FALSE)</f>
        <v>0</v>
      </c>
      <c r="E222" s="92">
        <f>VLOOKUP(C222,Itinerario!$D$55:$W$85,19,FALSE)</f>
        <v>0</v>
      </c>
      <c r="F222" s="92" t="e">
        <f>VLOOKUP(C222,Organización_Modular!$F$41:$G$71,2,FALSE)</f>
        <v>#N/A</v>
      </c>
    </row>
    <row r="223" spans="1:6" hidden="1" x14ac:dyDescent="0.2">
      <c r="A223" s="509"/>
      <c r="B223" s="510"/>
      <c r="C223" s="78"/>
      <c r="D223" s="91">
        <f>VLOOKUP(C223,Itinerario!$D$55:$W$85,18,FALSE)</f>
        <v>0</v>
      </c>
      <c r="E223" s="92">
        <f>VLOOKUP(C223,Itinerario!$D$55:$W$85,19,FALSE)</f>
        <v>0</v>
      </c>
      <c r="F223" s="92" t="e">
        <f>VLOOKUP(C223,Organización_Modular!$F$41:$G$71,2,FALSE)</f>
        <v>#N/A</v>
      </c>
    </row>
    <row r="224" spans="1:6" x14ac:dyDescent="0.2">
      <c r="A224" s="509"/>
      <c r="B224" s="510" t="s">
        <v>782</v>
      </c>
      <c r="C224" s="78" t="s">
        <v>669</v>
      </c>
      <c r="D224" s="91">
        <f>VLOOKUP(C224,Itinerario!$D$55:$W$85,18,FALSE)</f>
        <v>16</v>
      </c>
      <c r="E224" s="92">
        <f>VLOOKUP(C224,Itinerario!$D$55:$W$85,19,FALSE)</f>
        <v>64</v>
      </c>
      <c r="F224" s="92" t="str">
        <f>VLOOKUP(C224,Organización_Modular!$F$41:$G$71,2,FALSE)</f>
        <v>IV</v>
      </c>
    </row>
    <row r="225" spans="1:6" hidden="1" x14ac:dyDescent="0.2">
      <c r="A225" s="509"/>
      <c r="B225" s="510"/>
      <c r="C225" s="78"/>
      <c r="D225" s="91">
        <f>VLOOKUP(C225,Itinerario!$D$55:$W$85,18,FALSE)</f>
        <v>0</v>
      </c>
      <c r="E225" s="92">
        <f>VLOOKUP(C225,Itinerario!$D$55:$W$85,19,FALSE)</f>
        <v>0</v>
      </c>
      <c r="F225" s="92" t="e">
        <f>VLOOKUP(C225,Organización_Modular!$F$41:$G$71,2,FALSE)</f>
        <v>#N/A</v>
      </c>
    </row>
    <row r="226" spans="1:6" hidden="1" x14ac:dyDescent="0.2">
      <c r="A226" s="509"/>
      <c r="B226" s="510"/>
      <c r="C226" s="78"/>
      <c r="D226" s="91">
        <f>VLOOKUP(C226,Itinerario!$D$55:$W$85,18,FALSE)</f>
        <v>0</v>
      </c>
      <c r="E226" s="92">
        <f>VLOOKUP(C226,Itinerario!$D$55:$W$85,19,FALSE)</f>
        <v>0</v>
      </c>
      <c r="F226" s="92" t="e">
        <f>VLOOKUP(C226,Organización_Modular!$F$41:$G$71,2,FALSE)</f>
        <v>#N/A</v>
      </c>
    </row>
    <row r="227" spans="1:6" hidden="1" x14ac:dyDescent="0.2">
      <c r="A227" s="509"/>
      <c r="B227" s="510"/>
      <c r="C227" s="78"/>
      <c r="D227" s="91">
        <f>VLOOKUP(C227,Itinerario!$D$55:$W$85,18,FALSE)</f>
        <v>0</v>
      </c>
      <c r="E227" s="92">
        <f>VLOOKUP(C227,Itinerario!$D$55:$W$85,19,FALSE)</f>
        <v>0</v>
      </c>
      <c r="F227" s="92" t="e">
        <f>VLOOKUP(C227,Organización_Modular!$F$41:$G$71,2,FALSE)</f>
        <v>#N/A</v>
      </c>
    </row>
    <row r="228" spans="1:6" hidden="1" x14ac:dyDescent="0.2">
      <c r="A228" s="509"/>
      <c r="B228" s="510"/>
      <c r="C228" s="78"/>
      <c r="D228" s="91">
        <f>VLOOKUP(C228,Itinerario!$D$55:$W$85,18,FALSE)</f>
        <v>0</v>
      </c>
      <c r="E228" s="92">
        <f>VLOOKUP(C228,Itinerario!$D$55:$W$85,19,FALSE)</f>
        <v>0</v>
      </c>
      <c r="F228" s="92" t="e">
        <f>VLOOKUP(C228,Organización_Modular!$F$41:$G$71,2,FALSE)</f>
        <v>#N/A</v>
      </c>
    </row>
    <row r="229" spans="1:6" hidden="1" x14ac:dyDescent="0.2">
      <c r="A229" s="509"/>
      <c r="B229" s="510"/>
      <c r="C229" s="78"/>
      <c r="D229" s="91">
        <f>VLOOKUP(C229,Itinerario!$D$55:$W$85,18,FALSE)</f>
        <v>0</v>
      </c>
      <c r="E229" s="92">
        <f>VLOOKUP(C229,Itinerario!$D$55:$W$85,19,FALSE)</f>
        <v>0</v>
      </c>
      <c r="F229" s="92" t="e">
        <f>VLOOKUP(C229,Organización_Modular!$F$41:$G$71,2,FALSE)</f>
        <v>#N/A</v>
      </c>
    </row>
    <row r="230" spans="1:6" hidden="1" x14ac:dyDescent="0.2">
      <c r="A230" s="509"/>
      <c r="B230" s="510"/>
      <c r="C230" s="78"/>
      <c r="D230" s="91">
        <f>VLOOKUP(C230,Itinerario!$D$55:$W$85,18,FALSE)</f>
        <v>0</v>
      </c>
      <c r="E230" s="92">
        <f>VLOOKUP(C230,Itinerario!$D$55:$W$85,19,FALSE)</f>
        <v>0</v>
      </c>
      <c r="F230" s="92" t="e">
        <f>VLOOKUP(C230,Organización_Modular!$F$41:$G$71,2,FALSE)</f>
        <v>#N/A</v>
      </c>
    </row>
    <row r="231" spans="1:6" hidden="1" x14ac:dyDescent="0.2">
      <c r="A231" s="509"/>
      <c r="B231" s="510"/>
      <c r="C231" s="78"/>
      <c r="D231" s="91">
        <f>VLOOKUP(C231,Itinerario!$D$55:$W$85,18,FALSE)</f>
        <v>0</v>
      </c>
      <c r="E231" s="92">
        <f>VLOOKUP(C231,Itinerario!$D$55:$W$85,19,FALSE)</f>
        <v>0</v>
      </c>
      <c r="F231" s="92" t="e">
        <f>VLOOKUP(C231,Organización_Modular!$F$41:$G$71,2,FALSE)</f>
        <v>#N/A</v>
      </c>
    </row>
    <row r="232" spans="1:6" hidden="1" x14ac:dyDescent="0.2">
      <c r="A232" s="509"/>
      <c r="B232" s="510"/>
      <c r="C232" s="78"/>
      <c r="D232" s="91">
        <f>VLOOKUP(C232,Itinerario!$D$55:$W$85,18,FALSE)</f>
        <v>0</v>
      </c>
      <c r="E232" s="92">
        <f>VLOOKUP(C232,Itinerario!$D$55:$W$85,19,FALSE)</f>
        <v>0</v>
      </c>
      <c r="F232" s="92" t="e">
        <f>VLOOKUP(C232,Organización_Modular!$F$41:$G$71,2,FALSE)</f>
        <v>#N/A</v>
      </c>
    </row>
    <row r="233" spans="1:6" hidden="1" x14ac:dyDescent="0.2">
      <c r="A233" s="509"/>
      <c r="B233" s="510"/>
      <c r="C233" s="78"/>
      <c r="D233" s="91">
        <f>VLOOKUP(C233,Itinerario!$D$55:$W$85,18,FALSE)</f>
        <v>0</v>
      </c>
      <c r="E233" s="92">
        <f>VLOOKUP(C233,Itinerario!$D$55:$W$85,19,FALSE)</f>
        <v>0</v>
      </c>
      <c r="F233" s="92" t="e">
        <f>VLOOKUP(C233,Organización_Modular!$F$41:$G$71,2,FALSE)</f>
        <v>#N/A</v>
      </c>
    </row>
    <row r="234" spans="1:6" hidden="1" x14ac:dyDescent="0.2">
      <c r="A234" s="509"/>
      <c r="B234" s="510"/>
      <c r="C234" s="78"/>
      <c r="D234" s="91">
        <f>VLOOKUP(C234,Itinerario!$D$55:$W$85,18,FALSE)</f>
        <v>0</v>
      </c>
      <c r="E234" s="92">
        <f>VLOOKUP(C234,Itinerario!$D$55:$W$85,19,FALSE)</f>
        <v>0</v>
      </c>
      <c r="F234" s="92" t="e">
        <f>VLOOKUP(C234,Organización_Modular!$F$41:$G$71,2,FALSE)</f>
        <v>#N/A</v>
      </c>
    </row>
    <row r="235" spans="1:6" hidden="1" x14ac:dyDescent="0.2">
      <c r="A235" s="509"/>
      <c r="B235" s="510"/>
      <c r="C235" s="78"/>
      <c r="D235" s="91">
        <f>VLOOKUP(C235,Itinerario!$D$55:$W$85,18,FALSE)</f>
        <v>0</v>
      </c>
      <c r="E235" s="92">
        <f>VLOOKUP(C235,Itinerario!$D$55:$W$85,19,FALSE)</f>
        <v>0</v>
      </c>
      <c r="F235" s="92" t="e">
        <f>VLOOKUP(C235,Organización_Modular!$F$41:$G$71,2,FALSE)</f>
        <v>#N/A</v>
      </c>
    </row>
    <row r="236" spans="1:6" hidden="1" x14ac:dyDescent="0.2">
      <c r="A236" s="509"/>
      <c r="B236" s="510"/>
      <c r="C236" s="78"/>
      <c r="D236" s="91">
        <f>VLOOKUP(C236,Itinerario!$D$55:$W$85,18,FALSE)</f>
        <v>0</v>
      </c>
      <c r="E236" s="92">
        <f>VLOOKUP(C236,Itinerario!$D$55:$W$85,19,FALSE)</f>
        <v>0</v>
      </c>
      <c r="F236" s="92" t="e">
        <f>VLOOKUP(C236,Organización_Modular!$F$41:$G$71,2,FALSE)</f>
        <v>#N/A</v>
      </c>
    </row>
    <row r="237" spans="1:6" hidden="1" x14ac:dyDescent="0.2">
      <c r="A237" s="509"/>
      <c r="B237" s="510"/>
      <c r="C237" s="78"/>
      <c r="D237" s="91">
        <f>VLOOKUP(C237,Itinerario!$D$55:$W$85,18,FALSE)</f>
        <v>0</v>
      </c>
      <c r="E237" s="92">
        <f>VLOOKUP(C237,Itinerario!$D$55:$W$85,19,FALSE)</f>
        <v>0</v>
      </c>
      <c r="F237" s="92" t="e">
        <f>VLOOKUP(C237,Organización_Modular!$F$41:$G$71,2,FALSE)</f>
        <v>#N/A</v>
      </c>
    </row>
    <row r="238" spans="1:6" hidden="1" x14ac:dyDescent="0.2">
      <c r="A238" s="509"/>
      <c r="B238" s="510"/>
      <c r="C238" s="78"/>
      <c r="D238" s="91">
        <f>VLOOKUP(C238,Itinerario!$D$55:$W$85,18,FALSE)</f>
        <v>0</v>
      </c>
      <c r="E238" s="92">
        <f>VLOOKUP(C238,Itinerario!$D$55:$W$85,19,FALSE)</f>
        <v>0</v>
      </c>
      <c r="F238" s="92" t="e">
        <f>VLOOKUP(C238,Organización_Modular!$F$41:$G$71,2,FALSE)</f>
        <v>#N/A</v>
      </c>
    </row>
    <row r="239" spans="1:6" hidden="1" x14ac:dyDescent="0.2">
      <c r="A239" s="509"/>
      <c r="B239" s="510"/>
      <c r="C239" s="79"/>
      <c r="D239" s="91">
        <f>VLOOKUP(C239,Itinerario!$D$55:$W$85,18,FALSE)</f>
        <v>0</v>
      </c>
      <c r="E239" s="92">
        <f>VLOOKUP(C239,Itinerario!$D$55:$W$85,19,FALSE)</f>
        <v>0</v>
      </c>
      <c r="F239" s="92" t="e">
        <f>VLOOKUP(C239,Organización_Modular!$F$41:$G$71,2,FALSE)</f>
        <v>#N/A</v>
      </c>
    </row>
    <row r="240" spans="1:6" hidden="1" x14ac:dyDescent="0.2">
      <c r="A240" s="509"/>
      <c r="B240" s="510"/>
      <c r="C240" s="79"/>
      <c r="D240" s="91">
        <f>VLOOKUP(C240,Itinerario!$D$55:$W$85,18,FALSE)</f>
        <v>0</v>
      </c>
      <c r="E240" s="92">
        <f>VLOOKUP(C240,Itinerario!$D$55:$W$85,19,FALSE)</f>
        <v>0</v>
      </c>
      <c r="F240" s="92" t="e">
        <f>VLOOKUP(C240,Organización_Modular!$F$41:$G$71,2,FALSE)</f>
        <v>#N/A</v>
      </c>
    </row>
    <row r="241" spans="1:6" hidden="1" x14ac:dyDescent="0.2">
      <c r="A241" s="509"/>
      <c r="B241" s="510"/>
      <c r="C241" s="79"/>
      <c r="D241" s="91">
        <f>VLOOKUP(C241,Itinerario!$D$55:$W$85,18,FALSE)</f>
        <v>0</v>
      </c>
      <c r="E241" s="92">
        <f>VLOOKUP(C241,Itinerario!$D$55:$W$85,19,FALSE)</f>
        <v>0</v>
      </c>
      <c r="F241" s="92" t="e">
        <f>VLOOKUP(C241,Organización_Modular!$F$41:$G$71,2,FALSE)</f>
        <v>#N/A</v>
      </c>
    </row>
    <row r="242" spans="1:6" hidden="1" x14ac:dyDescent="0.2">
      <c r="A242" s="509"/>
      <c r="B242" s="510"/>
      <c r="C242" s="79"/>
      <c r="D242" s="91">
        <f>VLOOKUP(C242,Itinerario!$D$55:$W$85,18,FALSE)</f>
        <v>0</v>
      </c>
      <c r="E242" s="92">
        <f>VLOOKUP(C242,Itinerario!$D$55:$W$85,19,FALSE)</f>
        <v>0</v>
      </c>
      <c r="F242" s="92" t="e">
        <f>VLOOKUP(C242,Organización_Modular!$F$41:$G$71,2,FALSE)</f>
        <v>#N/A</v>
      </c>
    </row>
    <row r="243" spans="1:6" hidden="1" x14ac:dyDescent="0.2">
      <c r="A243" s="509"/>
      <c r="B243" s="510"/>
      <c r="C243" s="79"/>
      <c r="D243" s="91">
        <f>VLOOKUP(C243,Itinerario!$D$55:$W$85,18,FALSE)</f>
        <v>0</v>
      </c>
      <c r="E243" s="92">
        <f>VLOOKUP(C243,Itinerario!$D$55:$W$85,19,FALSE)</f>
        <v>0</v>
      </c>
      <c r="F243" s="92" t="e">
        <f>VLOOKUP(C243,Organización_Modular!$F$41:$G$71,2,FALSE)</f>
        <v>#N/A</v>
      </c>
    </row>
    <row r="244" spans="1:6" hidden="1" x14ac:dyDescent="0.2">
      <c r="A244" s="509"/>
      <c r="B244" s="510"/>
      <c r="C244" s="79"/>
      <c r="D244" s="91">
        <f>VLOOKUP(C244,Itinerario!$D$55:$W$85,18,FALSE)</f>
        <v>0</v>
      </c>
      <c r="E244" s="92">
        <f>VLOOKUP(C244,Itinerario!$D$55:$W$85,19,FALSE)</f>
        <v>0</v>
      </c>
      <c r="F244" s="92" t="e">
        <f>VLOOKUP(C244,Organización_Modular!$F$41:$G$71,2,FALSE)</f>
        <v>#N/A</v>
      </c>
    </row>
    <row r="245" spans="1:6" hidden="1" x14ac:dyDescent="0.2">
      <c r="A245" s="509"/>
      <c r="B245" s="510"/>
      <c r="C245" s="79"/>
      <c r="D245" s="91">
        <f>VLOOKUP(C245,Itinerario!$D$55:$W$85,18,FALSE)</f>
        <v>0</v>
      </c>
      <c r="E245" s="92">
        <f>VLOOKUP(C245,Itinerario!$D$55:$W$85,19,FALSE)</f>
        <v>0</v>
      </c>
      <c r="F245" s="92" t="e">
        <f>VLOOKUP(C245,Organización_Modular!$F$41:$G$71,2,FALSE)</f>
        <v>#N/A</v>
      </c>
    </row>
    <row r="246" spans="1:6" hidden="1" x14ac:dyDescent="0.2">
      <c r="A246" s="509"/>
      <c r="B246" s="510"/>
      <c r="C246" s="79"/>
      <c r="D246" s="91">
        <f>VLOOKUP(C246,Itinerario!$D$55:$W$85,18,FALSE)</f>
        <v>0</v>
      </c>
      <c r="E246" s="92">
        <f>VLOOKUP(C246,Itinerario!$D$55:$W$85,19,FALSE)</f>
        <v>0</v>
      </c>
      <c r="F246" s="92" t="e">
        <f>VLOOKUP(C246,Organización_Modular!$F$41:$G$71,2,FALSE)</f>
        <v>#N/A</v>
      </c>
    </row>
    <row r="247" spans="1:6" hidden="1" x14ac:dyDescent="0.2">
      <c r="A247" s="509"/>
      <c r="B247" s="510"/>
      <c r="C247" s="79"/>
      <c r="D247" s="91">
        <f>VLOOKUP(C247,Itinerario!$D$55:$W$85,18,FALSE)</f>
        <v>0</v>
      </c>
      <c r="E247" s="92">
        <f>VLOOKUP(C247,Itinerario!$D$55:$W$85,19,FALSE)</f>
        <v>0</v>
      </c>
      <c r="F247" s="92" t="e">
        <f>VLOOKUP(C247,Organización_Modular!$F$41:$G$71,2,FALSE)</f>
        <v>#N/A</v>
      </c>
    </row>
    <row r="248" spans="1:6" hidden="1" x14ac:dyDescent="0.2">
      <c r="A248" s="509"/>
      <c r="B248" s="510"/>
      <c r="C248" s="79"/>
      <c r="D248" s="91">
        <f>VLOOKUP(C248,Itinerario!$D$55:$W$85,18,FALSE)</f>
        <v>0</v>
      </c>
      <c r="E248" s="92">
        <f>VLOOKUP(C248,Itinerario!$D$55:$W$85,19,FALSE)</f>
        <v>0</v>
      </c>
      <c r="F248" s="92" t="e">
        <f>VLOOKUP(C248,Organización_Modular!$F$41:$G$71,2,FALSE)</f>
        <v>#N/A</v>
      </c>
    </row>
    <row r="249" spans="1:6" hidden="1" x14ac:dyDescent="0.2">
      <c r="A249" s="509"/>
      <c r="B249" s="510"/>
      <c r="C249" s="79"/>
      <c r="D249" s="91">
        <f>VLOOKUP(C249,Itinerario!$D$55:$W$85,18,FALSE)</f>
        <v>0</v>
      </c>
      <c r="E249" s="92">
        <f>VLOOKUP(C249,Itinerario!$D$55:$W$85,19,FALSE)</f>
        <v>0</v>
      </c>
      <c r="F249" s="92" t="e">
        <f>VLOOKUP(C249,Organización_Modular!$F$41:$G$71,2,FALSE)</f>
        <v>#N/A</v>
      </c>
    </row>
    <row r="250" spans="1:6" hidden="1" x14ac:dyDescent="0.2">
      <c r="A250" s="509"/>
      <c r="B250" s="510"/>
      <c r="C250" s="79"/>
      <c r="D250" s="91">
        <f>VLOOKUP(C250,Itinerario!$D$55:$W$85,18,FALSE)</f>
        <v>0</v>
      </c>
      <c r="E250" s="92">
        <f>VLOOKUP(C250,Itinerario!$D$55:$W$85,19,FALSE)</f>
        <v>0</v>
      </c>
      <c r="F250" s="92" t="e">
        <f>VLOOKUP(C250,Organización_Modular!$F$41:$G$71,2,FALSE)</f>
        <v>#N/A</v>
      </c>
    </row>
    <row r="251" spans="1:6" hidden="1" x14ac:dyDescent="0.2">
      <c r="A251" s="509"/>
      <c r="B251" s="510"/>
      <c r="C251" s="79"/>
      <c r="D251" s="91">
        <f>VLOOKUP(C251,Itinerario!$D$55:$W$85,18,FALSE)</f>
        <v>0</v>
      </c>
      <c r="E251" s="92">
        <f>VLOOKUP(C251,Itinerario!$D$55:$W$85,19,FALSE)</f>
        <v>0</v>
      </c>
      <c r="F251" s="92" t="e">
        <f>VLOOKUP(C251,Organización_Modular!$F$41:$G$71,2,FALSE)</f>
        <v>#N/A</v>
      </c>
    </row>
    <row r="252" spans="1:6" hidden="1" x14ac:dyDescent="0.2">
      <c r="A252" s="509"/>
      <c r="B252" s="510"/>
      <c r="C252" s="79"/>
      <c r="D252" s="91">
        <f>VLOOKUP(C252,Itinerario!$D$55:$W$85,18,FALSE)</f>
        <v>0</v>
      </c>
      <c r="E252" s="92">
        <f>VLOOKUP(C252,Itinerario!$D$55:$W$85,19,FALSE)</f>
        <v>0</v>
      </c>
      <c r="F252" s="92" t="e">
        <f>VLOOKUP(C252,Organización_Modular!$F$41:$G$71,2,FALSE)</f>
        <v>#N/A</v>
      </c>
    </row>
    <row r="253" spans="1:6" hidden="1" x14ac:dyDescent="0.2">
      <c r="A253" s="509"/>
      <c r="B253" s="510"/>
      <c r="C253" s="79"/>
      <c r="D253" s="91">
        <f>VLOOKUP(C253,Itinerario!$D$55:$W$85,18,FALSE)</f>
        <v>0</v>
      </c>
      <c r="E253" s="92">
        <f>VLOOKUP(C253,Itinerario!$D$55:$W$85,19,FALSE)</f>
        <v>0</v>
      </c>
      <c r="F253" s="92" t="e">
        <f>VLOOKUP(C253,Organización_Modular!$F$41:$G$71,2,FALSE)</f>
        <v>#N/A</v>
      </c>
    </row>
    <row r="254" spans="1:6" hidden="1" x14ac:dyDescent="0.2">
      <c r="A254" s="509"/>
      <c r="B254" s="510"/>
      <c r="C254" s="79"/>
      <c r="D254" s="91">
        <f>VLOOKUP(C254,Itinerario!$D$55:$W$85,18,FALSE)</f>
        <v>0</v>
      </c>
      <c r="E254" s="92">
        <f>VLOOKUP(C254,Itinerario!$D$55:$W$85,19,FALSE)</f>
        <v>0</v>
      </c>
      <c r="F254" s="92" t="e">
        <f>VLOOKUP(C254,Organización_Modular!$F$41:$G$71,2,FALSE)</f>
        <v>#N/A</v>
      </c>
    </row>
    <row r="255" spans="1:6" hidden="1" x14ac:dyDescent="0.2">
      <c r="A255" s="509"/>
      <c r="B255" s="510"/>
      <c r="C255" s="79"/>
      <c r="D255" s="91">
        <f>VLOOKUP(C255,Itinerario!$D$55:$W$85,18,FALSE)</f>
        <v>0</v>
      </c>
      <c r="E255" s="92">
        <f>VLOOKUP(C255,Itinerario!$D$55:$W$85,19,FALSE)</f>
        <v>0</v>
      </c>
      <c r="F255" s="92" t="e">
        <f>VLOOKUP(C255,Organización_Modular!$F$41:$G$71,2,FALSE)</f>
        <v>#N/A</v>
      </c>
    </row>
    <row r="256" spans="1:6" hidden="1" x14ac:dyDescent="0.2">
      <c r="A256" s="509"/>
      <c r="B256" s="510"/>
      <c r="C256" s="79"/>
      <c r="D256" s="91">
        <f>VLOOKUP(C256,Itinerario!$D$55:$W$85,18,FALSE)</f>
        <v>0</v>
      </c>
      <c r="E256" s="92">
        <f>VLOOKUP(C256,Itinerario!$D$55:$W$85,19,FALSE)</f>
        <v>0</v>
      </c>
      <c r="F256" s="92" t="e">
        <f>VLOOKUP(C256,Organización_Modular!$F$41:$G$71,2,FALSE)</f>
        <v>#N/A</v>
      </c>
    </row>
    <row r="257" spans="1:6" hidden="1" x14ac:dyDescent="0.2">
      <c r="A257" s="509"/>
      <c r="B257" s="510"/>
      <c r="C257" s="79"/>
      <c r="D257" s="91">
        <f>VLOOKUP(C257,Itinerario!$D$55:$W$85,18,FALSE)</f>
        <v>0</v>
      </c>
      <c r="E257" s="92">
        <f>VLOOKUP(C257,Itinerario!$D$55:$W$85,19,FALSE)</f>
        <v>0</v>
      </c>
      <c r="F257" s="92" t="e">
        <f>VLOOKUP(C257,Organización_Modular!$F$41:$G$71,2,FALSE)</f>
        <v>#N/A</v>
      </c>
    </row>
    <row r="258" spans="1:6" hidden="1" x14ac:dyDescent="0.2">
      <c r="A258" s="509"/>
      <c r="B258" s="510"/>
      <c r="C258" s="79"/>
      <c r="D258" s="91">
        <f>VLOOKUP(C258,Itinerario!$D$55:$W$85,18,FALSE)</f>
        <v>0</v>
      </c>
      <c r="E258" s="92">
        <f>VLOOKUP(C258,Itinerario!$D$55:$W$85,19,FALSE)</f>
        <v>0</v>
      </c>
      <c r="F258" s="92" t="e">
        <f>VLOOKUP(C258,Organización_Modular!$F$41:$G$71,2,FALSE)</f>
        <v>#N/A</v>
      </c>
    </row>
    <row r="259" spans="1:6" hidden="1" x14ac:dyDescent="0.2">
      <c r="A259" s="509"/>
      <c r="B259" s="510"/>
      <c r="C259" s="79"/>
      <c r="D259" s="91">
        <f>VLOOKUP(C259,Itinerario!$D$55:$W$85,18,FALSE)</f>
        <v>0</v>
      </c>
      <c r="E259" s="92">
        <f>VLOOKUP(C259,Itinerario!$D$55:$W$85,19,FALSE)</f>
        <v>0</v>
      </c>
      <c r="F259" s="92" t="e">
        <f>VLOOKUP(C259,Organización_Modular!$F$41:$G$71,2,FALSE)</f>
        <v>#N/A</v>
      </c>
    </row>
    <row r="260" spans="1:6" hidden="1" x14ac:dyDescent="0.2">
      <c r="A260" s="509"/>
      <c r="B260" s="510"/>
      <c r="C260" s="79"/>
      <c r="D260" s="91">
        <f>VLOOKUP(C260,Itinerario!$D$55:$W$85,18,FALSE)</f>
        <v>0</v>
      </c>
      <c r="E260" s="92">
        <f>VLOOKUP(C260,Itinerario!$D$55:$W$85,19,FALSE)</f>
        <v>0</v>
      </c>
      <c r="F260" s="92" t="e">
        <f>VLOOKUP(C260,Organización_Modular!$F$41:$G$71,2,FALSE)</f>
        <v>#N/A</v>
      </c>
    </row>
    <row r="261" spans="1:6" hidden="1" x14ac:dyDescent="0.2">
      <c r="A261" s="509"/>
      <c r="B261" s="510"/>
      <c r="C261" s="79"/>
      <c r="D261" s="91">
        <f>VLOOKUP(C261,Itinerario!$D$55:$W$85,18,FALSE)</f>
        <v>0</v>
      </c>
      <c r="E261" s="92">
        <f>VLOOKUP(C261,Itinerario!$D$55:$W$85,19,FALSE)</f>
        <v>0</v>
      </c>
      <c r="F261" s="92" t="e">
        <f>VLOOKUP(C261,Organización_Modular!$F$41:$G$71,2,FALSE)</f>
        <v>#N/A</v>
      </c>
    </row>
    <row r="262" spans="1:6" hidden="1" x14ac:dyDescent="0.2">
      <c r="A262" s="509"/>
      <c r="B262" s="510"/>
      <c r="C262" s="79"/>
      <c r="D262" s="91">
        <f>VLOOKUP(C262,Itinerario!$D$55:$W$85,18,FALSE)</f>
        <v>0</v>
      </c>
      <c r="E262" s="92">
        <f>VLOOKUP(C262,Itinerario!$D$55:$W$85,19,FALSE)</f>
        <v>0</v>
      </c>
      <c r="F262" s="92" t="e">
        <f>VLOOKUP(C262,Organización_Modular!$F$41:$G$71,2,FALSE)</f>
        <v>#N/A</v>
      </c>
    </row>
    <row r="263" spans="1:6" hidden="1" x14ac:dyDescent="0.2">
      <c r="A263" s="509"/>
      <c r="B263" s="510"/>
      <c r="C263" s="79"/>
      <c r="D263" s="91">
        <f>VLOOKUP(C263,Itinerario!$D$55:$W$85,18,FALSE)</f>
        <v>0</v>
      </c>
      <c r="E263" s="92">
        <f>VLOOKUP(C263,Itinerario!$D$55:$W$85,19,FALSE)</f>
        <v>0</v>
      </c>
      <c r="F263" s="92" t="e">
        <f>VLOOKUP(C263,Organización_Modular!$F$41:$G$71,2,FALSE)</f>
        <v>#N/A</v>
      </c>
    </row>
    <row r="264" spans="1:6" hidden="1" x14ac:dyDescent="0.2">
      <c r="A264" s="509"/>
      <c r="B264" s="510"/>
      <c r="C264" s="79"/>
      <c r="D264" s="91">
        <f>VLOOKUP(C264,Itinerario!$D$55:$W$85,18,FALSE)</f>
        <v>0</v>
      </c>
      <c r="E264" s="92">
        <f>VLOOKUP(C264,Itinerario!$D$55:$W$85,19,FALSE)</f>
        <v>0</v>
      </c>
      <c r="F264" s="92" t="e">
        <f>VLOOKUP(C264,Organización_Modular!$F$41:$G$71,2,FALSE)</f>
        <v>#N/A</v>
      </c>
    </row>
    <row r="265" spans="1:6" hidden="1" x14ac:dyDescent="0.2">
      <c r="A265" s="509"/>
      <c r="B265" s="510"/>
      <c r="C265" s="79"/>
      <c r="D265" s="91">
        <f>VLOOKUP(C265,Itinerario!$D$55:$W$85,18,FALSE)</f>
        <v>0</v>
      </c>
      <c r="E265" s="92">
        <f>VLOOKUP(C265,Itinerario!$D$55:$W$85,19,FALSE)</f>
        <v>0</v>
      </c>
      <c r="F265" s="92" t="e">
        <f>VLOOKUP(C265,Organización_Modular!$F$41:$G$71,2,FALSE)</f>
        <v>#N/A</v>
      </c>
    </row>
    <row r="266" spans="1:6" hidden="1" x14ac:dyDescent="0.2">
      <c r="A266" s="509"/>
      <c r="B266" s="510"/>
      <c r="C266" s="79"/>
      <c r="D266" s="91">
        <f>VLOOKUP(C266,Itinerario!$D$55:$W$85,18,FALSE)</f>
        <v>0</v>
      </c>
      <c r="E266" s="92">
        <f>VLOOKUP(C266,Itinerario!$D$55:$W$85,19,FALSE)</f>
        <v>0</v>
      </c>
      <c r="F266" s="92" t="e">
        <f>VLOOKUP(C266,Organización_Modular!$F$41:$G$71,2,FALSE)</f>
        <v>#N/A</v>
      </c>
    </row>
    <row r="267" spans="1:6" hidden="1" x14ac:dyDescent="0.2">
      <c r="A267" s="509"/>
      <c r="B267" s="510"/>
      <c r="C267" s="79"/>
      <c r="D267" s="91">
        <f>VLOOKUP(C267,Itinerario!$D$55:$W$85,18,FALSE)</f>
        <v>0</v>
      </c>
      <c r="E267" s="92">
        <f>VLOOKUP(C267,Itinerario!$D$55:$W$85,19,FALSE)</f>
        <v>0</v>
      </c>
      <c r="F267" s="92" t="e">
        <f>VLOOKUP(C267,Organización_Modular!$F$41:$G$71,2,FALSE)</f>
        <v>#N/A</v>
      </c>
    </row>
    <row r="268" spans="1:6" hidden="1" x14ac:dyDescent="0.2">
      <c r="A268" s="509"/>
      <c r="B268" s="510"/>
      <c r="C268" s="79"/>
      <c r="D268" s="91">
        <f>VLOOKUP(C268,Itinerario!$D$55:$W$85,18,FALSE)</f>
        <v>0</v>
      </c>
      <c r="E268" s="92">
        <f>VLOOKUP(C268,Itinerario!$D$55:$W$85,19,FALSE)</f>
        <v>0</v>
      </c>
      <c r="F268" s="92" t="e">
        <f>VLOOKUP(C268,Organización_Modular!$F$41:$G$71,2,FALSE)</f>
        <v>#N/A</v>
      </c>
    </row>
    <row r="269" spans="1:6" hidden="1" x14ac:dyDescent="0.2">
      <c r="A269" s="509"/>
      <c r="B269" s="510"/>
      <c r="C269" s="79"/>
      <c r="D269" s="91">
        <f>VLOOKUP(C269,Itinerario!$D$55:$W$85,18,FALSE)</f>
        <v>0</v>
      </c>
      <c r="E269" s="92">
        <f>VLOOKUP(C269,Itinerario!$D$55:$W$85,19,FALSE)</f>
        <v>0</v>
      </c>
      <c r="F269" s="92" t="e">
        <f>VLOOKUP(C269,Organización_Modular!$F$41:$G$71,2,FALSE)</f>
        <v>#N/A</v>
      </c>
    </row>
    <row r="270" spans="1:6" hidden="1" x14ac:dyDescent="0.2">
      <c r="A270" s="509"/>
      <c r="B270" s="510"/>
      <c r="C270" s="79"/>
      <c r="D270" s="91">
        <f>VLOOKUP(C270,Itinerario!$D$55:$W$85,18,FALSE)</f>
        <v>0</v>
      </c>
      <c r="E270" s="92">
        <f>VLOOKUP(C270,Itinerario!$D$55:$W$85,19,FALSE)</f>
        <v>0</v>
      </c>
      <c r="F270" s="92" t="e">
        <f>VLOOKUP(C270,Organización_Modular!$F$41:$G$71,2,FALSE)</f>
        <v>#N/A</v>
      </c>
    </row>
    <row r="271" spans="1:6" hidden="1" x14ac:dyDescent="0.2">
      <c r="A271" s="509"/>
      <c r="B271" s="510"/>
      <c r="C271" s="79"/>
      <c r="D271" s="91">
        <f>VLOOKUP(C271,Itinerario!$D$55:$W$85,18,FALSE)</f>
        <v>0</v>
      </c>
      <c r="E271" s="92">
        <f>VLOOKUP(C271,Itinerario!$D$55:$W$85,19,FALSE)</f>
        <v>0</v>
      </c>
      <c r="F271" s="92" t="e">
        <f>VLOOKUP(C271,Organización_Modular!$F$41:$G$71,2,FALSE)</f>
        <v>#N/A</v>
      </c>
    </row>
    <row r="272" spans="1:6" hidden="1" x14ac:dyDescent="0.2">
      <c r="A272" s="509"/>
      <c r="B272" s="510"/>
      <c r="C272" s="79"/>
      <c r="D272" s="91">
        <f>VLOOKUP(C272,Itinerario!$D$55:$W$85,18,FALSE)</f>
        <v>0</v>
      </c>
      <c r="E272" s="92">
        <f>VLOOKUP(C272,Itinerario!$D$55:$W$85,19,FALSE)</f>
        <v>0</v>
      </c>
      <c r="F272" s="92" t="e">
        <f>VLOOKUP(C272,Organización_Modular!$F$41:$G$71,2,FALSE)</f>
        <v>#N/A</v>
      </c>
    </row>
    <row r="273" spans="1:6" hidden="1" x14ac:dyDescent="0.2">
      <c r="A273" s="509"/>
      <c r="B273" s="510"/>
      <c r="C273" s="79"/>
      <c r="D273" s="91">
        <f>VLOOKUP(C273,Itinerario!$D$55:$W$85,18,FALSE)</f>
        <v>0</v>
      </c>
      <c r="E273" s="92">
        <f>VLOOKUP(C273,Itinerario!$D$55:$W$85,19,FALSE)</f>
        <v>0</v>
      </c>
      <c r="F273" s="92" t="e">
        <f>VLOOKUP(C273,Organización_Modular!$F$41:$G$71,2,FALSE)</f>
        <v>#N/A</v>
      </c>
    </row>
    <row r="274" spans="1:6" hidden="1" x14ac:dyDescent="0.2">
      <c r="A274" s="509"/>
      <c r="B274" s="510"/>
      <c r="C274" s="79"/>
      <c r="D274" s="91">
        <f>VLOOKUP(C274,Itinerario!$D$55:$W$85,18,FALSE)</f>
        <v>0</v>
      </c>
      <c r="E274" s="92">
        <f>VLOOKUP(C274,Itinerario!$D$55:$W$85,19,FALSE)</f>
        <v>0</v>
      </c>
      <c r="F274" s="92" t="e">
        <f>VLOOKUP(C274,Organización_Modular!$F$41:$G$71,2,FALSE)</f>
        <v>#N/A</v>
      </c>
    </row>
    <row r="275" spans="1:6" hidden="1" x14ac:dyDescent="0.2">
      <c r="A275" s="509"/>
      <c r="B275" s="510"/>
      <c r="C275" s="79"/>
      <c r="D275" s="91">
        <f>VLOOKUP(C275,Itinerario!$D$55:$W$85,18,FALSE)</f>
        <v>0</v>
      </c>
      <c r="E275" s="92">
        <f>VLOOKUP(C275,Itinerario!$D$55:$W$85,19,FALSE)</f>
        <v>0</v>
      </c>
      <c r="F275" s="92" t="e">
        <f>VLOOKUP(C275,Organización_Modular!$F$41:$G$71,2,FALSE)</f>
        <v>#N/A</v>
      </c>
    </row>
    <row r="276" spans="1:6" hidden="1" x14ac:dyDescent="0.2">
      <c r="A276" s="509"/>
      <c r="B276" s="510"/>
      <c r="C276" s="79"/>
      <c r="D276" s="91">
        <f>VLOOKUP(C276,Itinerario!$D$55:$W$85,18,FALSE)</f>
        <v>0</v>
      </c>
      <c r="E276" s="92">
        <f>VLOOKUP(C276,Itinerario!$D$55:$W$85,19,FALSE)</f>
        <v>0</v>
      </c>
      <c r="F276" s="92" t="e">
        <f>VLOOKUP(C276,Organización_Modular!$F$41:$G$71,2,FALSE)</f>
        <v>#N/A</v>
      </c>
    </row>
    <row r="277" spans="1:6" hidden="1" x14ac:dyDescent="0.2">
      <c r="A277" s="509"/>
      <c r="B277" s="510"/>
      <c r="C277" s="79"/>
      <c r="D277" s="91">
        <f>VLOOKUP(C277,Itinerario!$D$55:$W$85,18,FALSE)</f>
        <v>0</v>
      </c>
      <c r="E277" s="92">
        <f>VLOOKUP(C277,Itinerario!$D$55:$W$85,19,FALSE)</f>
        <v>0</v>
      </c>
      <c r="F277" s="92" t="e">
        <f>VLOOKUP(C277,Organización_Modular!$F$41:$G$71,2,FALSE)</f>
        <v>#N/A</v>
      </c>
    </row>
    <row r="278" spans="1:6" hidden="1" x14ac:dyDescent="0.2">
      <c r="A278" s="509"/>
      <c r="B278" s="510"/>
      <c r="C278" s="79"/>
      <c r="D278" s="91">
        <f>VLOOKUP(C278,Itinerario!$D$55:$W$85,18,FALSE)</f>
        <v>0</v>
      </c>
      <c r="E278" s="92">
        <f>VLOOKUP(C278,Itinerario!$D$55:$W$85,19,FALSE)</f>
        <v>0</v>
      </c>
      <c r="F278" s="92" t="e">
        <f>VLOOKUP(C278,Organización_Modular!$F$41:$G$71,2,FALSE)</f>
        <v>#N/A</v>
      </c>
    </row>
    <row r="279" spans="1:6" hidden="1" x14ac:dyDescent="0.2">
      <c r="A279" s="509"/>
      <c r="B279" s="510"/>
      <c r="C279" s="79"/>
      <c r="D279" s="91">
        <f>VLOOKUP(C279,Itinerario!$D$55:$W$85,18,FALSE)</f>
        <v>0</v>
      </c>
      <c r="E279" s="92">
        <f>VLOOKUP(C279,Itinerario!$D$55:$W$85,19,FALSE)</f>
        <v>0</v>
      </c>
      <c r="F279" s="92" t="e">
        <f>VLOOKUP(C279,Organización_Modular!$F$41:$G$71,2,FALSE)</f>
        <v>#N/A</v>
      </c>
    </row>
    <row r="280" spans="1:6" hidden="1" x14ac:dyDescent="0.2">
      <c r="A280" s="509"/>
      <c r="B280" s="510"/>
      <c r="C280" s="79"/>
      <c r="D280" s="91">
        <f>VLOOKUP(C280,Itinerario!$D$55:$W$85,18,FALSE)</f>
        <v>0</v>
      </c>
      <c r="E280" s="92">
        <f>VLOOKUP(C280,Itinerario!$D$55:$W$85,19,FALSE)</f>
        <v>0</v>
      </c>
      <c r="F280" s="92" t="e">
        <f>VLOOKUP(C280,Organización_Modular!$F$41:$G$71,2,FALSE)</f>
        <v>#N/A</v>
      </c>
    </row>
    <row r="281" spans="1:6" hidden="1" x14ac:dyDescent="0.2">
      <c r="A281" s="509"/>
      <c r="B281" s="510"/>
      <c r="C281" s="79"/>
      <c r="D281" s="91">
        <f>VLOOKUP(C281,Itinerario!$D$55:$W$85,18,FALSE)</f>
        <v>0</v>
      </c>
      <c r="E281" s="92">
        <f>VLOOKUP(C281,Itinerario!$D$55:$W$85,19,FALSE)</f>
        <v>0</v>
      </c>
      <c r="F281" s="92" t="e">
        <f>VLOOKUP(C281,Organización_Modular!$F$41:$G$71,2,FALSE)</f>
        <v>#N/A</v>
      </c>
    </row>
    <row r="282" spans="1:6" hidden="1" x14ac:dyDescent="0.2">
      <c r="A282" s="509"/>
      <c r="B282" s="510"/>
      <c r="C282" s="79"/>
      <c r="D282" s="91">
        <f>VLOOKUP(C282,Itinerario!$D$55:$W$85,18,FALSE)</f>
        <v>0</v>
      </c>
      <c r="E282" s="92">
        <f>VLOOKUP(C282,Itinerario!$D$55:$W$85,19,FALSE)</f>
        <v>0</v>
      </c>
      <c r="F282" s="92" t="e">
        <f>VLOOKUP(C282,Organización_Modular!$F$41:$G$71,2,FALSE)</f>
        <v>#N/A</v>
      </c>
    </row>
    <row r="283" spans="1:6" hidden="1" x14ac:dyDescent="0.2">
      <c r="A283" s="509"/>
      <c r="B283" s="510"/>
      <c r="C283" s="79"/>
      <c r="D283" s="91">
        <f>VLOOKUP(C283,Itinerario!$D$55:$W$85,18,FALSE)</f>
        <v>0</v>
      </c>
      <c r="E283" s="92">
        <f>VLOOKUP(C283,Itinerario!$D$55:$W$85,19,FALSE)</f>
        <v>0</v>
      </c>
      <c r="F283" s="92" t="e">
        <f>VLOOKUP(C283,Organización_Modular!$F$41:$G$71,2,FALSE)</f>
        <v>#N/A</v>
      </c>
    </row>
    <row r="284" spans="1:6" hidden="1" x14ac:dyDescent="0.2">
      <c r="A284" s="509"/>
      <c r="B284" s="510"/>
      <c r="C284" s="79"/>
      <c r="D284" s="91">
        <f>VLOOKUP(C284,Itinerario!$D$55:$W$85,18,FALSE)</f>
        <v>0</v>
      </c>
      <c r="E284" s="92">
        <f>VLOOKUP(C284,Itinerario!$D$55:$W$85,19,FALSE)</f>
        <v>0</v>
      </c>
      <c r="F284" s="92" t="e">
        <f>VLOOKUP(C284,Organización_Modular!$F$41:$G$71,2,FALSE)</f>
        <v>#N/A</v>
      </c>
    </row>
    <row r="285" spans="1:6" hidden="1" x14ac:dyDescent="0.2">
      <c r="A285" s="509"/>
      <c r="B285" s="510"/>
      <c r="C285" s="79"/>
      <c r="D285" s="91">
        <f>VLOOKUP(C285,Itinerario!$D$55:$W$85,18,FALSE)</f>
        <v>0</v>
      </c>
      <c r="E285" s="92">
        <f>VLOOKUP(C285,Itinerario!$D$55:$W$85,19,FALSE)</f>
        <v>0</v>
      </c>
      <c r="F285" s="92" t="e">
        <f>VLOOKUP(C285,Organización_Modular!$F$41:$G$71,2,FALSE)</f>
        <v>#N/A</v>
      </c>
    </row>
    <row r="286" spans="1:6" hidden="1" x14ac:dyDescent="0.2">
      <c r="A286" s="509"/>
      <c r="B286" s="510"/>
      <c r="C286" s="79"/>
      <c r="D286" s="91">
        <f>VLOOKUP(C286,Itinerario!$D$55:$W$85,18,FALSE)</f>
        <v>0</v>
      </c>
      <c r="E286" s="92">
        <f>VLOOKUP(C286,Itinerario!$D$55:$W$85,19,FALSE)</f>
        <v>0</v>
      </c>
      <c r="F286" s="92" t="e">
        <f>VLOOKUP(C286,Organización_Modular!$F$41:$G$71,2,FALSE)</f>
        <v>#N/A</v>
      </c>
    </row>
    <row r="287" spans="1:6" hidden="1" x14ac:dyDescent="0.2">
      <c r="A287" s="509"/>
      <c r="B287" s="510"/>
      <c r="C287" s="79"/>
      <c r="D287" s="91">
        <f>VLOOKUP(C287,Itinerario!$D$55:$W$85,18,FALSE)</f>
        <v>0</v>
      </c>
      <c r="E287" s="92">
        <f>VLOOKUP(C287,Itinerario!$D$55:$W$85,19,FALSE)</f>
        <v>0</v>
      </c>
      <c r="F287" s="92" t="e">
        <f>VLOOKUP(C287,Organización_Modular!$F$41:$G$71,2,FALSE)</f>
        <v>#N/A</v>
      </c>
    </row>
    <row r="288" spans="1:6" hidden="1" x14ac:dyDescent="0.2">
      <c r="A288" s="509"/>
      <c r="B288" s="510"/>
      <c r="C288" s="79"/>
      <c r="D288" s="91">
        <f>VLOOKUP(C288,Itinerario!$D$55:$W$85,18,FALSE)</f>
        <v>0</v>
      </c>
      <c r="E288" s="92">
        <f>VLOOKUP(C288,Itinerario!$D$55:$W$85,19,FALSE)</f>
        <v>0</v>
      </c>
      <c r="F288" s="92" t="e">
        <f>VLOOKUP(C288,Organización_Modular!$F$41:$G$71,2,FALSE)</f>
        <v>#N/A</v>
      </c>
    </row>
    <row r="289" spans="1:6" hidden="1" x14ac:dyDescent="0.2">
      <c r="A289" s="509"/>
      <c r="B289" s="510"/>
      <c r="C289" s="79"/>
      <c r="D289" s="91">
        <f>VLOOKUP(C289,Itinerario!$D$55:$W$85,18,FALSE)</f>
        <v>0</v>
      </c>
      <c r="E289" s="92">
        <f>VLOOKUP(C289,Itinerario!$D$55:$W$85,19,FALSE)</f>
        <v>0</v>
      </c>
      <c r="F289" s="92" t="e">
        <f>VLOOKUP(C289,Organización_Modular!$F$41:$G$71,2,FALSE)</f>
        <v>#N/A</v>
      </c>
    </row>
    <row r="290" spans="1:6" hidden="1" x14ac:dyDescent="0.2">
      <c r="A290" s="509"/>
      <c r="B290" s="510"/>
      <c r="C290" s="79"/>
      <c r="D290" s="91">
        <f>VLOOKUP(C290,Itinerario!$D$55:$W$85,18,FALSE)</f>
        <v>0</v>
      </c>
      <c r="E290" s="92">
        <f>VLOOKUP(C290,Itinerario!$D$55:$W$85,19,FALSE)</f>
        <v>0</v>
      </c>
      <c r="F290" s="92" t="e">
        <f>VLOOKUP(C290,Organización_Modular!$F$41:$G$71,2,FALSE)</f>
        <v>#N/A</v>
      </c>
    </row>
    <row r="291" spans="1:6" hidden="1" x14ac:dyDescent="0.2">
      <c r="A291" s="509"/>
      <c r="B291" s="510"/>
      <c r="C291" s="79"/>
      <c r="D291" s="91">
        <f>VLOOKUP(C291,Itinerario!$D$55:$W$85,18,FALSE)</f>
        <v>0</v>
      </c>
      <c r="E291" s="92">
        <f>VLOOKUP(C291,Itinerario!$D$55:$W$85,19,FALSE)</f>
        <v>0</v>
      </c>
      <c r="F291" s="92" t="e">
        <f>VLOOKUP(C291,Organización_Modular!$F$41:$G$71,2,FALSE)</f>
        <v>#N/A</v>
      </c>
    </row>
    <row r="292" spans="1:6" hidden="1" x14ac:dyDescent="0.2">
      <c r="A292" s="509"/>
      <c r="B292" s="510"/>
      <c r="C292" s="79"/>
      <c r="D292" s="91">
        <f>VLOOKUP(C292,Itinerario!$D$55:$W$85,18,FALSE)</f>
        <v>0</v>
      </c>
      <c r="E292" s="92">
        <f>VLOOKUP(C292,Itinerario!$D$55:$W$85,19,FALSE)</f>
        <v>0</v>
      </c>
      <c r="F292" s="92" t="e">
        <f>VLOOKUP(C292,Organización_Modular!$F$41:$G$71,2,FALSE)</f>
        <v>#N/A</v>
      </c>
    </row>
    <row r="293" spans="1:6" hidden="1" x14ac:dyDescent="0.2">
      <c r="A293" s="509"/>
      <c r="B293" s="510"/>
      <c r="C293" s="79"/>
      <c r="D293" s="91">
        <f>VLOOKUP(C293,Itinerario!$D$55:$W$85,18,FALSE)</f>
        <v>0</v>
      </c>
      <c r="E293" s="92">
        <f>VLOOKUP(C293,Itinerario!$D$55:$W$85,19,FALSE)</f>
        <v>0</v>
      </c>
      <c r="F293" s="92" t="e">
        <f>VLOOKUP(C293,Organización_Modular!$F$41:$G$71,2,FALSE)</f>
        <v>#N/A</v>
      </c>
    </row>
    <row r="294" spans="1:6" hidden="1" x14ac:dyDescent="0.2">
      <c r="A294" s="509"/>
      <c r="B294" s="510"/>
      <c r="C294" s="79"/>
      <c r="D294" s="91">
        <f>VLOOKUP(C294,Itinerario!$D$55:$W$85,18,FALSE)</f>
        <v>0</v>
      </c>
      <c r="E294" s="92">
        <f>VLOOKUP(C294,Itinerario!$D$55:$W$85,19,FALSE)</f>
        <v>0</v>
      </c>
      <c r="F294" s="92" t="e">
        <f>VLOOKUP(C294,Organización_Modular!$F$41:$G$71,2,FALSE)</f>
        <v>#N/A</v>
      </c>
    </row>
    <row r="295" spans="1:6" hidden="1" x14ac:dyDescent="0.2">
      <c r="A295" s="509"/>
      <c r="B295" s="510"/>
      <c r="C295" s="79"/>
      <c r="D295" s="91">
        <f>VLOOKUP(C295,Itinerario!$D$55:$W$85,18,FALSE)</f>
        <v>0</v>
      </c>
      <c r="E295" s="92">
        <f>VLOOKUP(C295,Itinerario!$D$55:$W$85,19,FALSE)</f>
        <v>0</v>
      </c>
      <c r="F295" s="92" t="e">
        <f>VLOOKUP(C295,Organización_Modular!$F$41:$G$71,2,FALSE)</f>
        <v>#N/A</v>
      </c>
    </row>
    <row r="296" spans="1:6" hidden="1" x14ac:dyDescent="0.2">
      <c r="A296" s="509"/>
      <c r="B296" s="510"/>
      <c r="C296" s="79"/>
      <c r="D296" s="91">
        <f>VLOOKUP(C296,Itinerario!$D$55:$W$85,18,FALSE)</f>
        <v>0</v>
      </c>
      <c r="E296" s="92">
        <f>VLOOKUP(C296,Itinerario!$D$55:$W$85,19,FALSE)</f>
        <v>0</v>
      </c>
      <c r="F296" s="92" t="e">
        <f>VLOOKUP(C296,Organización_Modular!$F$41:$G$71,2,FALSE)</f>
        <v>#N/A</v>
      </c>
    </row>
    <row r="297" spans="1:6" hidden="1" x14ac:dyDescent="0.2">
      <c r="A297" s="509"/>
      <c r="B297" s="510"/>
      <c r="C297" s="79"/>
      <c r="D297" s="91">
        <f>VLOOKUP(C297,Itinerario!$D$55:$W$85,18,FALSE)</f>
        <v>0</v>
      </c>
      <c r="E297" s="92">
        <f>VLOOKUP(C297,Itinerario!$D$55:$W$85,19,FALSE)</f>
        <v>0</v>
      </c>
      <c r="F297" s="92" t="e">
        <f>VLOOKUP(C297,Organización_Modular!$F$41:$G$71,2,FALSE)</f>
        <v>#N/A</v>
      </c>
    </row>
    <row r="298" spans="1:6" hidden="1" x14ac:dyDescent="0.2">
      <c r="A298" s="509"/>
      <c r="B298" s="510"/>
      <c r="C298" s="79"/>
      <c r="D298" s="91">
        <f>VLOOKUP(C298,Itinerario!$D$55:$W$85,18,FALSE)</f>
        <v>0</v>
      </c>
      <c r="E298" s="92">
        <f>VLOOKUP(C298,Itinerario!$D$55:$W$85,19,FALSE)</f>
        <v>0</v>
      </c>
      <c r="F298" s="92" t="e">
        <f>VLOOKUP(C298,Organización_Modular!$F$41:$G$71,2,FALSE)</f>
        <v>#N/A</v>
      </c>
    </row>
    <row r="299" spans="1:6" hidden="1" x14ac:dyDescent="0.2">
      <c r="A299" s="509"/>
      <c r="B299" s="510"/>
      <c r="C299" s="79"/>
      <c r="D299" s="91">
        <f>VLOOKUP(C299,Itinerario!$D$55:$W$85,18,FALSE)</f>
        <v>0</v>
      </c>
      <c r="E299" s="92">
        <f>VLOOKUP(C299,Itinerario!$D$55:$W$85,19,FALSE)</f>
        <v>0</v>
      </c>
      <c r="F299" s="92" t="e">
        <f>VLOOKUP(C299,Organización_Modular!$F$41:$G$71,2,FALSE)</f>
        <v>#N/A</v>
      </c>
    </row>
    <row r="300" spans="1:6" hidden="1" x14ac:dyDescent="0.2">
      <c r="A300" s="509"/>
      <c r="B300" s="510"/>
      <c r="C300" s="79"/>
      <c r="D300" s="91">
        <f>VLOOKUP(C300,Itinerario!$D$55:$W$85,18,FALSE)</f>
        <v>0</v>
      </c>
      <c r="E300" s="92">
        <f>VLOOKUP(C300,Itinerario!$D$55:$W$85,19,FALSE)</f>
        <v>0</v>
      </c>
      <c r="F300" s="92" t="e">
        <f>VLOOKUP(C300,Organización_Modular!$F$41:$G$71,2,FALSE)</f>
        <v>#N/A</v>
      </c>
    </row>
    <row r="301" spans="1:6" hidden="1" x14ac:dyDescent="0.2">
      <c r="A301" s="509"/>
      <c r="B301" s="510"/>
      <c r="C301" s="79"/>
      <c r="D301" s="91">
        <f>VLOOKUP(C301,Itinerario!$D$55:$W$85,18,FALSE)</f>
        <v>0</v>
      </c>
      <c r="E301" s="92">
        <f>VLOOKUP(C301,Itinerario!$D$55:$W$85,19,FALSE)</f>
        <v>0</v>
      </c>
      <c r="F301" s="92" t="e">
        <f>VLOOKUP(C301,Organización_Modular!$F$41:$G$71,2,FALSE)</f>
        <v>#N/A</v>
      </c>
    </row>
    <row r="302" spans="1:6" hidden="1" x14ac:dyDescent="0.2">
      <c r="A302" s="509"/>
      <c r="B302" s="510"/>
      <c r="C302" s="79"/>
      <c r="D302" s="91">
        <f>VLOOKUP(C302,Itinerario!$D$55:$W$85,18,FALSE)</f>
        <v>0</v>
      </c>
      <c r="E302" s="92">
        <f>VLOOKUP(C302,Itinerario!$D$55:$W$85,19,FALSE)</f>
        <v>0</v>
      </c>
      <c r="F302" s="92" t="e">
        <f>VLOOKUP(C302,Organización_Modular!$F$41:$G$71,2,FALSE)</f>
        <v>#N/A</v>
      </c>
    </row>
    <row r="303" spans="1:6" hidden="1" x14ac:dyDescent="0.2">
      <c r="A303" s="509"/>
      <c r="B303" s="510"/>
      <c r="C303" s="79"/>
      <c r="D303" s="91">
        <f>VLOOKUP(C303,Itinerario!$D$55:$W$85,18,FALSE)</f>
        <v>0</v>
      </c>
      <c r="E303" s="92">
        <f>VLOOKUP(C303,Itinerario!$D$55:$W$85,19,FALSE)</f>
        <v>0</v>
      </c>
      <c r="F303" s="92" t="e">
        <f>VLOOKUP(C303,Organización_Modular!$F$41:$G$71,2,FALSE)</f>
        <v>#N/A</v>
      </c>
    </row>
    <row r="304" spans="1:6" hidden="1" x14ac:dyDescent="0.2">
      <c r="A304" s="509"/>
      <c r="B304" s="510"/>
      <c r="C304" s="79"/>
      <c r="D304" s="91">
        <f>VLOOKUP(C304,Itinerario!$D$55:$W$85,18,FALSE)</f>
        <v>0</v>
      </c>
      <c r="E304" s="92">
        <f>VLOOKUP(C304,Itinerario!$D$55:$W$85,19,FALSE)</f>
        <v>0</v>
      </c>
      <c r="F304" s="92" t="e">
        <f>VLOOKUP(C304,Organización_Modular!$F$41:$G$71,2,FALSE)</f>
        <v>#N/A</v>
      </c>
    </row>
    <row r="305" spans="1:6" hidden="1" x14ac:dyDescent="0.2">
      <c r="A305" s="509"/>
      <c r="B305" s="510"/>
      <c r="C305" s="79"/>
      <c r="D305" s="91">
        <f>VLOOKUP(C305,Itinerario!$D$55:$W$85,18,FALSE)</f>
        <v>0</v>
      </c>
      <c r="E305" s="92">
        <f>VLOOKUP(C305,Itinerario!$D$55:$W$85,19,FALSE)</f>
        <v>0</v>
      </c>
      <c r="F305" s="92" t="e">
        <f>VLOOKUP(C305,Organización_Modular!$F$41:$G$71,2,FALSE)</f>
        <v>#N/A</v>
      </c>
    </row>
    <row r="306" spans="1:6" hidden="1" x14ac:dyDescent="0.2">
      <c r="A306" s="509"/>
      <c r="B306" s="510"/>
      <c r="C306" s="79"/>
      <c r="D306" s="91">
        <f>VLOOKUP(C306,Itinerario!$D$55:$W$85,18,FALSE)</f>
        <v>0</v>
      </c>
      <c r="E306" s="92">
        <f>VLOOKUP(C306,Itinerario!$D$55:$W$85,19,FALSE)</f>
        <v>0</v>
      </c>
      <c r="F306" s="92" t="e">
        <f>VLOOKUP(C306,Organización_Modular!$F$41:$G$71,2,FALSE)</f>
        <v>#N/A</v>
      </c>
    </row>
    <row r="307" spans="1:6" hidden="1" x14ac:dyDescent="0.2">
      <c r="A307" s="509"/>
      <c r="B307" s="510"/>
      <c r="C307" s="79"/>
      <c r="D307" s="91">
        <f>VLOOKUP(C307,Itinerario!$D$55:$W$85,18,FALSE)</f>
        <v>0</v>
      </c>
      <c r="E307" s="92">
        <f>VLOOKUP(C307,Itinerario!$D$55:$W$85,19,FALSE)</f>
        <v>0</v>
      </c>
      <c r="F307" s="92" t="e">
        <f>VLOOKUP(C307,Organización_Modular!$F$41:$G$71,2,FALSE)</f>
        <v>#N/A</v>
      </c>
    </row>
    <row r="308" spans="1:6" hidden="1" x14ac:dyDescent="0.2">
      <c r="A308" s="509"/>
      <c r="B308" s="510"/>
      <c r="C308" s="79"/>
      <c r="D308" s="91">
        <f>VLOOKUP(C308,Itinerario!$D$55:$W$85,18,FALSE)</f>
        <v>0</v>
      </c>
      <c r="E308" s="92">
        <f>VLOOKUP(C308,Itinerario!$D$55:$W$85,19,FALSE)</f>
        <v>0</v>
      </c>
      <c r="F308" s="92" t="e">
        <f>VLOOKUP(C308,Organización_Modular!$F$41:$G$71,2,FALSE)</f>
        <v>#N/A</v>
      </c>
    </row>
    <row r="309" spans="1:6" hidden="1" x14ac:dyDescent="0.2">
      <c r="A309" s="509"/>
      <c r="B309" s="510"/>
      <c r="C309" s="79"/>
      <c r="D309" s="91">
        <f>VLOOKUP(C309,Itinerario!$D$55:$W$85,18,FALSE)</f>
        <v>0</v>
      </c>
      <c r="E309" s="92">
        <f>VLOOKUP(C309,Itinerario!$D$55:$W$85,19,FALSE)</f>
        <v>0</v>
      </c>
      <c r="F309" s="92" t="e">
        <f>VLOOKUP(C309,Organización_Modular!$F$41:$G$71,2,FALSE)</f>
        <v>#N/A</v>
      </c>
    </row>
    <row r="310" spans="1:6" hidden="1" x14ac:dyDescent="0.2">
      <c r="A310" s="509"/>
      <c r="B310" s="510"/>
      <c r="C310" s="79"/>
      <c r="D310" s="91">
        <f>VLOOKUP(C310,Itinerario!$D$55:$W$85,18,FALSE)</f>
        <v>0</v>
      </c>
      <c r="E310" s="92">
        <f>VLOOKUP(C310,Itinerario!$D$55:$W$85,19,FALSE)</f>
        <v>0</v>
      </c>
      <c r="F310" s="92" t="e">
        <f>VLOOKUP(C310,Organización_Modular!$F$41:$G$71,2,FALSE)</f>
        <v>#N/A</v>
      </c>
    </row>
    <row r="311" spans="1:6" hidden="1" x14ac:dyDescent="0.2">
      <c r="A311" s="509"/>
      <c r="B311" s="510"/>
      <c r="C311" s="79"/>
      <c r="D311" s="91">
        <f>VLOOKUP(C311,Itinerario!$D$55:$W$85,18,FALSE)</f>
        <v>0</v>
      </c>
      <c r="E311" s="92">
        <f>VLOOKUP(C311,Itinerario!$D$55:$W$85,19,FALSE)</f>
        <v>0</v>
      </c>
      <c r="F311" s="92" t="e">
        <f>VLOOKUP(C311,Organización_Modular!$F$41:$G$71,2,FALSE)</f>
        <v>#N/A</v>
      </c>
    </row>
    <row r="312" spans="1:6" hidden="1" x14ac:dyDescent="0.2">
      <c r="A312" s="509"/>
      <c r="B312" s="510"/>
      <c r="C312" s="79"/>
      <c r="D312" s="91">
        <f>VLOOKUP(C312,Itinerario!$D$55:$W$85,18,FALSE)</f>
        <v>0</v>
      </c>
      <c r="E312" s="92">
        <f>VLOOKUP(C312,Itinerario!$D$55:$W$85,19,FALSE)</f>
        <v>0</v>
      </c>
      <c r="F312" s="92" t="e">
        <f>VLOOKUP(C312,Organización_Modular!$F$41:$G$71,2,FALSE)</f>
        <v>#N/A</v>
      </c>
    </row>
    <row r="313" spans="1:6" hidden="1" x14ac:dyDescent="0.2">
      <c r="A313" s="509"/>
      <c r="B313" s="510"/>
      <c r="C313" s="80"/>
      <c r="D313" s="91">
        <f>VLOOKUP(C313,Itinerario!$D$55:$W$85,18,FALSE)</f>
        <v>0</v>
      </c>
      <c r="E313" s="92">
        <f>VLOOKUP(C313,Itinerario!$D$55:$W$85,19,FALSE)</f>
        <v>0</v>
      </c>
      <c r="F313" s="92" t="e">
        <f>VLOOKUP(C313,Organización_Modular!$F$41:$G$71,2,FALSE)</f>
        <v>#N/A</v>
      </c>
    </row>
    <row r="314" spans="1:6" x14ac:dyDescent="0.2">
      <c r="A314" s="509" t="str">
        <f>Itinerario!A86</f>
        <v>Módulo 3:
Gestión Empresarial</v>
      </c>
      <c r="B314" s="510" t="str">
        <f>Ambiente_Equipamiento!$A$15</f>
        <v>Aula pedagógica</v>
      </c>
      <c r="C314" s="78" t="s">
        <v>696</v>
      </c>
      <c r="D314" s="91">
        <f>VLOOKUP(C314,Itinerario!$D$86:$W$116,18,FALSE)</f>
        <v>48</v>
      </c>
      <c r="E314" s="92">
        <f>VLOOKUP(C314,Itinerario!$D$86:$W$116,19,FALSE)</f>
        <v>64</v>
      </c>
      <c r="F314" s="92" t="str">
        <f>VLOOKUP(C314,Organización_Modular!$F$72:$G$102,2,FALSE)</f>
        <v>V</v>
      </c>
    </row>
    <row r="315" spans="1:6" ht="24" x14ac:dyDescent="0.2">
      <c r="A315" s="509"/>
      <c r="B315" s="510"/>
      <c r="C315" s="78" t="s">
        <v>697</v>
      </c>
      <c r="D315" s="91">
        <f>VLOOKUP(C315,Itinerario!$D$86:$W$116,18,FALSE)</f>
        <v>32</v>
      </c>
      <c r="E315" s="92">
        <f>VLOOKUP(C315,Itinerario!$D$86:$W$116,19,FALSE)</f>
        <v>64</v>
      </c>
      <c r="F315" s="92" t="str">
        <f>VLOOKUP(C315,Organización_Modular!$F$72:$G$102,2,FALSE)</f>
        <v>V</v>
      </c>
    </row>
    <row r="316" spans="1:6" x14ac:dyDescent="0.2">
      <c r="A316" s="509"/>
      <c r="B316" s="510"/>
      <c r="C316" s="78" t="s">
        <v>698</v>
      </c>
      <c r="D316" s="91">
        <f>VLOOKUP(C316,Itinerario!$D$86:$W$116,18,FALSE)</f>
        <v>48</v>
      </c>
      <c r="E316" s="92">
        <f>VLOOKUP(C316,Itinerario!$D$86:$W$116,19,FALSE)</f>
        <v>32</v>
      </c>
      <c r="F316" s="92" t="str">
        <f>VLOOKUP(C316,Organización_Modular!$F$72:$G$102,2,FALSE)</f>
        <v>V</v>
      </c>
    </row>
    <row r="317" spans="1:6" x14ac:dyDescent="0.2">
      <c r="A317" s="509"/>
      <c r="B317" s="510"/>
      <c r="C317" s="78" t="s">
        <v>699</v>
      </c>
      <c r="D317" s="91">
        <f>VLOOKUP(C317,Itinerario!$D$86:$W$116,18,FALSE)</f>
        <v>16</v>
      </c>
      <c r="E317" s="92">
        <f>VLOOKUP(C317,Itinerario!$D$86:$W$116,19,FALSE)</f>
        <v>32</v>
      </c>
      <c r="F317" s="92" t="str">
        <f>VLOOKUP(C317,Organización_Modular!$F$72:$G$102,2,FALSE)</f>
        <v>VI</v>
      </c>
    </row>
    <row r="318" spans="1:6" x14ac:dyDescent="0.2">
      <c r="A318" s="509"/>
      <c r="B318" s="510"/>
      <c r="C318" s="78" t="s">
        <v>700</v>
      </c>
      <c r="D318" s="91">
        <f>VLOOKUP(C318,Itinerario!$D$86:$W$116,18,FALSE)</f>
        <v>16</v>
      </c>
      <c r="E318" s="92">
        <f>VLOOKUP(C318,Itinerario!$D$86:$W$116,19,FALSE)</f>
        <v>64</v>
      </c>
      <c r="F318" s="92" t="str">
        <f>VLOOKUP(C318,Organización_Modular!$F$72:$G$102,2,FALSE)</f>
        <v>VI</v>
      </c>
    </row>
    <row r="319" spans="1:6" x14ac:dyDescent="0.2">
      <c r="A319" s="509"/>
      <c r="B319" s="510"/>
      <c r="C319" s="78" t="s">
        <v>701</v>
      </c>
      <c r="D319" s="91">
        <f>VLOOKUP(C319,Itinerario!$D$86:$W$116,18,FALSE)</f>
        <v>32</v>
      </c>
      <c r="E319" s="92">
        <f>VLOOKUP(C319,Itinerario!$D$86:$W$116,19,FALSE)</f>
        <v>64</v>
      </c>
      <c r="F319" s="92" t="str">
        <f>VLOOKUP(C319,Organización_Modular!$F$72:$G$102,2,FALSE)</f>
        <v>V</v>
      </c>
    </row>
    <row r="320" spans="1:6" x14ac:dyDescent="0.2">
      <c r="A320" s="509"/>
      <c r="B320" s="510"/>
      <c r="C320" s="78" t="s">
        <v>702</v>
      </c>
      <c r="D320" s="91">
        <f>VLOOKUP(C320,Itinerario!$D$86:$W$116,18,FALSE)</f>
        <v>16</v>
      </c>
      <c r="E320" s="92">
        <f>VLOOKUP(C320,Itinerario!$D$86:$W$116,19,FALSE)</f>
        <v>64</v>
      </c>
      <c r="F320" s="92" t="str">
        <f>VLOOKUP(C320,Organización_Modular!$F$72:$G$102,2,FALSE)</f>
        <v>VI</v>
      </c>
    </row>
    <row r="321" spans="1:6" x14ac:dyDescent="0.2">
      <c r="A321" s="509"/>
      <c r="B321" s="510"/>
      <c r="C321" s="78" t="s">
        <v>703</v>
      </c>
      <c r="D321" s="91">
        <f>VLOOKUP(C321,Itinerario!$D$86:$W$116,18,FALSE)</f>
        <v>32</v>
      </c>
      <c r="E321" s="92">
        <f>VLOOKUP(C321,Itinerario!$D$86:$W$116,19,FALSE)</f>
        <v>64</v>
      </c>
      <c r="F321" s="92" t="str">
        <f>VLOOKUP(C321,Organización_Modular!$F$72:$G$102,2,FALSE)</f>
        <v>V</v>
      </c>
    </row>
    <row r="322" spans="1:6" x14ac:dyDescent="0.2">
      <c r="A322" s="509"/>
      <c r="B322" s="510"/>
      <c r="C322" s="78" t="s">
        <v>704</v>
      </c>
      <c r="D322" s="91">
        <f>VLOOKUP(C322,Itinerario!$D$86:$W$116,18,FALSE)</f>
        <v>16</v>
      </c>
      <c r="E322" s="92">
        <f>VLOOKUP(C322,Itinerario!$D$86:$W$116,19,FALSE)</f>
        <v>64</v>
      </c>
      <c r="F322" s="92" t="str">
        <f>VLOOKUP(C322,Organización_Modular!$F$72:$G$102,2,FALSE)</f>
        <v>VI</v>
      </c>
    </row>
    <row r="323" spans="1:6" x14ac:dyDescent="0.2">
      <c r="A323" s="509"/>
      <c r="B323" s="510"/>
      <c r="C323" s="78" t="s">
        <v>705</v>
      </c>
      <c r="D323" s="91">
        <f>VLOOKUP(C323,Itinerario!$D$86:$W$116,18,FALSE)</f>
        <v>32</v>
      </c>
      <c r="E323" s="92">
        <f>VLOOKUP(C323,Itinerario!$D$86:$W$116,19,FALSE)</f>
        <v>64</v>
      </c>
      <c r="F323" s="92" t="str">
        <f>VLOOKUP(C323,Organización_Modular!$F$72:$G$102,2,FALSE)</f>
        <v>VI</v>
      </c>
    </row>
    <row r="324" spans="1:6" ht="24" x14ac:dyDescent="0.2">
      <c r="A324" s="509"/>
      <c r="B324" s="510"/>
      <c r="C324" s="78" t="s">
        <v>706</v>
      </c>
      <c r="D324" s="91" t="e">
        <f>VLOOKUP(C324,Itinerario!$D$86:$W$116,18,FALSE)</f>
        <v>#N/A</v>
      </c>
      <c r="E324" s="92" t="e">
        <f>VLOOKUP(C324,Itinerario!$D$86:$W$116,19,FALSE)</f>
        <v>#N/A</v>
      </c>
      <c r="F324" s="92" t="e">
        <f>VLOOKUP(C324,Organización_Modular!$F$72:$G$102,2,FALSE)</f>
        <v>#N/A</v>
      </c>
    </row>
    <row r="325" spans="1:6" x14ac:dyDescent="0.2">
      <c r="A325" s="509"/>
      <c r="B325" s="510"/>
      <c r="C325" s="78" t="s">
        <v>792</v>
      </c>
      <c r="D325" s="91" t="e">
        <f>VLOOKUP(C325,Itinerario!$D$86:$W$116,18,FALSE)</f>
        <v>#N/A</v>
      </c>
      <c r="E325" s="92" t="e">
        <f>VLOOKUP(C325,Itinerario!$D$86:$W$116,19,FALSE)</f>
        <v>#N/A</v>
      </c>
      <c r="F325" s="92" t="e">
        <f>VLOOKUP(C325,Organización_Modular!$F$72:$G$102,2,FALSE)</f>
        <v>#N/A</v>
      </c>
    </row>
    <row r="326" spans="1:6" hidden="1" x14ac:dyDescent="0.2">
      <c r="A326" s="509"/>
      <c r="B326" s="510"/>
      <c r="C326" s="78"/>
      <c r="D326" s="91">
        <f>VLOOKUP(C326,Itinerario!$D$86:$W$116,18,FALSE)</f>
        <v>0</v>
      </c>
      <c r="E326" s="92">
        <f>VLOOKUP(C326,Itinerario!$D$86:$W$116,19,FALSE)</f>
        <v>0</v>
      </c>
      <c r="F326" s="92" t="e">
        <f>VLOOKUP(C326,Organización_Modular!$F$72:$G$102,2,FALSE)</f>
        <v>#N/A</v>
      </c>
    </row>
    <row r="327" spans="1:6" hidden="1" x14ac:dyDescent="0.2">
      <c r="A327" s="509"/>
      <c r="B327" s="510"/>
      <c r="C327" s="78"/>
      <c r="D327" s="91">
        <f>VLOOKUP(C327,Itinerario!$D$86:$W$116,18,FALSE)</f>
        <v>0</v>
      </c>
      <c r="E327" s="92">
        <f>VLOOKUP(C327,Itinerario!$D$86:$W$116,19,FALSE)</f>
        <v>0</v>
      </c>
      <c r="F327" s="92" t="e">
        <f>VLOOKUP(C327,Organización_Modular!$F$72:$G$102,2,FALSE)</f>
        <v>#N/A</v>
      </c>
    </row>
    <row r="328" spans="1:6" hidden="1" x14ac:dyDescent="0.2">
      <c r="A328" s="509"/>
      <c r="B328" s="510"/>
      <c r="C328" s="78"/>
      <c r="D328" s="91">
        <f>VLOOKUP(C328,Itinerario!$D$86:$W$116,18,FALSE)</f>
        <v>0</v>
      </c>
      <c r="E328" s="92">
        <f>VLOOKUP(C328,Itinerario!$D$86:$W$116,19,FALSE)</f>
        <v>0</v>
      </c>
      <c r="F328" s="92" t="e">
        <f>VLOOKUP(C328,Organización_Modular!$F$72:$G$102,2,FALSE)</f>
        <v>#N/A</v>
      </c>
    </row>
    <row r="329" spans="1:6" x14ac:dyDescent="0.2">
      <c r="A329" s="509"/>
      <c r="B329" s="510" t="s">
        <v>787</v>
      </c>
      <c r="C329" s="78" t="s">
        <v>699</v>
      </c>
      <c r="D329" s="91">
        <f>VLOOKUP(C329,Itinerario!$D$86:$W$116,18,FALSE)</f>
        <v>16</v>
      </c>
      <c r="E329" s="92">
        <f>VLOOKUP(C329,Itinerario!$D$86:$W$116,19,FALSE)</f>
        <v>32</v>
      </c>
      <c r="F329" s="92" t="str">
        <f>VLOOKUP(C329,Organización_Modular!$F$72:$G$102,2,FALSE)</f>
        <v>VI</v>
      </c>
    </row>
    <row r="330" spans="1:6" x14ac:dyDescent="0.2">
      <c r="A330" s="509"/>
      <c r="B330" s="510"/>
      <c r="C330" s="78" t="s">
        <v>700</v>
      </c>
      <c r="D330" s="91">
        <f>VLOOKUP(C330,Itinerario!$D$86:$W$116,18,FALSE)</f>
        <v>16</v>
      </c>
      <c r="E330" s="92">
        <f>VLOOKUP(C330,Itinerario!$D$86:$W$116,19,FALSE)</f>
        <v>64</v>
      </c>
      <c r="F330" s="92" t="str">
        <f>VLOOKUP(C330,Organización_Modular!$F$72:$G$102,2,FALSE)</f>
        <v>VI</v>
      </c>
    </row>
    <row r="331" spans="1:6" x14ac:dyDescent="0.2">
      <c r="A331" s="509"/>
      <c r="B331" s="510"/>
      <c r="C331" s="78" t="s">
        <v>701</v>
      </c>
      <c r="D331" s="91">
        <f>VLOOKUP(C331,Itinerario!$D$86:$W$116,18,FALSE)</f>
        <v>32</v>
      </c>
      <c r="E331" s="92">
        <f>VLOOKUP(C331,Itinerario!$D$86:$W$116,19,FALSE)</f>
        <v>64</v>
      </c>
      <c r="F331" s="92" t="str">
        <f>VLOOKUP(C331,Organización_Modular!$F$72:$G$102,2,FALSE)</f>
        <v>V</v>
      </c>
    </row>
    <row r="332" spans="1:6" x14ac:dyDescent="0.2">
      <c r="A332" s="509"/>
      <c r="B332" s="510"/>
      <c r="C332" s="78" t="s">
        <v>705</v>
      </c>
      <c r="D332" s="91">
        <f>VLOOKUP(C332,Itinerario!$D$86:$W$116,18,FALSE)</f>
        <v>32</v>
      </c>
      <c r="E332" s="92">
        <f>VLOOKUP(C332,Itinerario!$D$86:$W$116,19,FALSE)</f>
        <v>64</v>
      </c>
      <c r="F332" s="92" t="str">
        <f>VLOOKUP(C332,Organización_Modular!$F$72:$G$102,2,FALSE)</f>
        <v>VI</v>
      </c>
    </row>
    <row r="333" spans="1:6" ht="24" x14ac:dyDescent="0.2">
      <c r="A333" s="509"/>
      <c r="B333" s="510"/>
      <c r="C333" s="78" t="s">
        <v>706</v>
      </c>
      <c r="D333" s="91" t="e">
        <f>VLOOKUP(C333,Itinerario!$D$86:$W$116,18,FALSE)</f>
        <v>#N/A</v>
      </c>
      <c r="E333" s="92" t="e">
        <f>VLOOKUP(C333,Itinerario!$D$86:$W$116,19,FALSE)</f>
        <v>#N/A</v>
      </c>
      <c r="F333" s="92" t="e">
        <f>VLOOKUP(C333,Organización_Modular!$F$72:$G$102,2,FALSE)</f>
        <v>#N/A</v>
      </c>
    </row>
    <row r="334" spans="1:6" x14ac:dyDescent="0.2">
      <c r="A334" s="509"/>
      <c r="B334" s="510"/>
      <c r="C334" s="78" t="s">
        <v>792</v>
      </c>
      <c r="D334" s="91" t="e">
        <f>VLOOKUP(C334,Itinerario!$D$86:$W$116,18,FALSE)</f>
        <v>#N/A</v>
      </c>
      <c r="E334" s="92" t="e">
        <f>VLOOKUP(C334,Itinerario!$D$86:$W$116,19,FALSE)</f>
        <v>#N/A</v>
      </c>
      <c r="F334" s="92" t="e">
        <f>VLOOKUP(C334,Organización_Modular!$F$72:$G$102,2,FALSE)</f>
        <v>#N/A</v>
      </c>
    </row>
    <row r="335" spans="1:6" hidden="1" x14ac:dyDescent="0.2">
      <c r="A335" s="509"/>
      <c r="B335" s="510"/>
      <c r="C335" s="78"/>
      <c r="D335" s="91">
        <f>VLOOKUP(C335,Itinerario!$D$86:$W$116,18,FALSE)</f>
        <v>0</v>
      </c>
      <c r="E335" s="92">
        <f>VLOOKUP(C335,Itinerario!$D$86:$W$116,19,FALSE)</f>
        <v>0</v>
      </c>
      <c r="F335" s="92" t="e">
        <f>VLOOKUP(C335,Organización_Modular!$F$72:$G$102,2,FALSE)</f>
        <v>#N/A</v>
      </c>
    </row>
    <row r="336" spans="1:6" hidden="1" x14ac:dyDescent="0.2">
      <c r="A336" s="509"/>
      <c r="B336" s="510"/>
      <c r="C336" s="78"/>
      <c r="D336" s="91">
        <f>VLOOKUP(C336,Itinerario!$D$86:$W$116,18,FALSE)</f>
        <v>0</v>
      </c>
      <c r="E336" s="92">
        <f>VLOOKUP(C336,Itinerario!$D$86:$W$116,19,FALSE)</f>
        <v>0</v>
      </c>
      <c r="F336" s="92" t="e">
        <f>VLOOKUP(C336,Organización_Modular!$F$72:$G$102,2,FALSE)</f>
        <v>#N/A</v>
      </c>
    </row>
    <row r="337" spans="1:6" hidden="1" x14ac:dyDescent="0.2">
      <c r="A337" s="509"/>
      <c r="B337" s="510"/>
      <c r="C337" s="78"/>
      <c r="D337" s="91">
        <f>VLOOKUP(C337,Itinerario!$D$86:$W$116,18,FALSE)</f>
        <v>0</v>
      </c>
      <c r="E337" s="92">
        <f>VLOOKUP(C337,Itinerario!$D$86:$W$116,19,FALSE)</f>
        <v>0</v>
      </c>
      <c r="F337" s="92" t="e">
        <f>VLOOKUP(C337,Organización_Modular!$F$72:$G$102,2,FALSE)</f>
        <v>#N/A</v>
      </c>
    </row>
    <row r="338" spans="1:6" hidden="1" x14ac:dyDescent="0.2">
      <c r="A338" s="509"/>
      <c r="B338" s="510"/>
      <c r="C338" s="78"/>
      <c r="D338" s="91">
        <f>VLOOKUP(C338,Itinerario!$D$86:$W$116,18,FALSE)</f>
        <v>0</v>
      </c>
      <c r="E338" s="92">
        <f>VLOOKUP(C338,Itinerario!$D$86:$W$116,19,FALSE)</f>
        <v>0</v>
      </c>
      <c r="F338" s="92" t="e">
        <f>VLOOKUP(C338,Organización_Modular!$F$72:$G$102,2,FALSE)</f>
        <v>#N/A</v>
      </c>
    </row>
    <row r="339" spans="1:6" hidden="1" x14ac:dyDescent="0.2">
      <c r="A339" s="509"/>
      <c r="B339" s="510"/>
      <c r="C339" s="78"/>
      <c r="D339" s="91">
        <f>VLOOKUP(C339,Itinerario!$D$86:$W$116,18,FALSE)</f>
        <v>0</v>
      </c>
      <c r="E339" s="92">
        <f>VLOOKUP(C339,Itinerario!$D$86:$W$116,19,FALSE)</f>
        <v>0</v>
      </c>
      <c r="F339" s="92" t="e">
        <f>VLOOKUP(C339,Organización_Modular!$F$72:$G$102,2,FALSE)</f>
        <v>#N/A</v>
      </c>
    </row>
    <row r="340" spans="1:6" hidden="1" x14ac:dyDescent="0.2">
      <c r="A340" s="509"/>
      <c r="B340" s="510"/>
      <c r="C340" s="78"/>
      <c r="D340" s="91">
        <f>VLOOKUP(C340,Itinerario!$D$86:$W$116,18,FALSE)</f>
        <v>0</v>
      </c>
      <c r="E340" s="92">
        <f>VLOOKUP(C340,Itinerario!$D$86:$W$116,19,FALSE)</f>
        <v>0</v>
      </c>
      <c r="F340" s="92" t="e">
        <f>VLOOKUP(C340,Organización_Modular!$F$72:$G$102,2,FALSE)</f>
        <v>#N/A</v>
      </c>
    </row>
    <row r="341" spans="1:6" hidden="1" x14ac:dyDescent="0.2">
      <c r="A341" s="509"/>
      <c r="B341" s="510"/>
      <c r="C341" s="78"/>
      <c r="D341" s="91">
        <f>VLOOKUP(C341,Itinerario!$D$86:$W$116,18,FALSE)</f>
        <v>0</v>
      </c>
      <c r="E341" s="92">
        <f>VLOOKUP(C341,Itinerario!$D$86:$W$116,19,FALSE)</f>
        <v>0</v>
      </c>
      <c r="F341" s="92" t="e">
        <f>VLOOKUP(C341,Organización_Modular!$F$72:$G$102,2,FALSE)</f>
        <v>#N/A</v>
      </c>
    </row>
    <row r="342" spans="1:6" hidden="1" x14ac:dyDescent="0.2">
      <c r="A342" s="509"/>
      <c r="B342" s="510"/>
      <c r="C342" s="78"/>
      <c r="D342" s="91">
        <f>VLOOKUP(C342,Itinerario!$D$86:$W$116,18,FALSE)</f>
        <v>0</v>
      </c>
      <c r="E342" s="92">
        <f>VLOOKUP(C342,Itinerario!$D$86:$W$116,19,FALSE)</f>
        <v>0</v>
      </c>
      <c r="F342" s="92" t="e">
        <f>VLOOKUP(C342,Organización_Modular!$F$72:$G$102,2,FALSE)</f>
        <v>#N/A</v>
      </c>
    </row>
    <row r="343" spans="1:6" hidden="1" x14ac:dyDescent="0.2">
      <c r="A343" s="509"/>
      <c r="B343" s="510"/>
      <c r="C343" s="78"/>
      <c r="D343" s="91">
        <f>VLOOKUP(C343,Itinerario!$D$86:$W$116,18,FALSE)</f>
        <v>0</v>
      </c>
      <c r="E343" s="92">
        <f>VLOOKUP(C343,Itinerario!$D$86:$W$116,19,FALSE)</f>
        <v>0</v>
      </c>
      <c r="F343" s="92" t="e">
        <f>VLOOKUP(C343,Organización_Modular!$F$72:$G$102,2,FALSE)</f>
        <v>#N/A</v>
      </c>
    </row>
    <row r="344" spans="1:6" x14ac:dyDescent="0.2">
      <c r="A344" s="509"/>
      <c r="B344" s="510" t="s">
        <v>779</v>
      </c>
      <c r="C344" s="78" t="s">
        <v>702</v>
      </c>
      <c r="D344" s="91">
        <f>VLOOKUP(C344,Itinerario!$D$86:$W$116,18,FALSE)</f>
        <v>16</v>
      </c>
      <c r="E344" s="92">
        <f>VLOOKUP(C344,Itinerario!$D$86:$W$116,19,FALSE)</f>
        <v>64</v>
      </c>
      <c r="F344" s="92" t="str">
        <f>VLOOKUP(C344,Organización_Modular!$F$72:$G$102,2,FALSE)</f>
        <v>VI</v>
      </c>
    </row>
    <row r="345" spans="1:6" x14ac:dyDescent="0.2">
      <c r="A345" s="509"/>
      <c r="B345" s="510"/>
      <c r="C345" s="78" t="s">
        <v>704</v>
      </c>
      <c r="D345" s="91">
        <f>VLOOKUP(C345,Itinerario!$D$86:$W$116,18,FALSE)</f>
        <v>16</v>
      </c>
      <c r="E345" s="92">
        <f>VLOOKUP(C345,Itinerario!$D$86:$W$116,19,FALSE)</f>
        <v>64</v>
      </c>
      <c r="F345" s="92" t="str">
        <f>VLOOKUP(C345,Organización_Modular!$F$72:$G$102,2,FALSE)</f>
        <v>VI</v>
      </c>
    </row>
    <row r="346" spans="1:6" hidden="1" x14ac:dyDescent="0.2">
      <c r="A346" s="509"/>
      <c r="B346" s="510"/>
      <c r="C346" s="78"/>
      <c r="D346" s="91">
        <f>VLOOKUP(C346,Itinerario!$D$86:$W$116,18,FALSE)</f>
        <v>0</v>
      </c>
      <c r="E346" s="92">
        <f>VLOOKUP(C346,Itinerario!$D$86:$W$116,19,FALSE)</f>
        <v>0</v>
      </c>
      <c r="F346" s="92" t="e">
        <f>VLOOKUP(C346,Organización_Modular!$F$72:$G$102,2,FALSE)</f>
        <v>#N/A</v>
      </c>
    </row>
    <row r="347" spans="1:6" hidden="1" x14ac:dyDescent="0.2">
      <c r="A347" s="509"/>
      <c r="B347" s="510"/>
      <c r="C347" s="78"/>
      <c r="D347" s="91">
        <f>VLOOKUP(C347,Itinerario!$D$86:$W$116,18,FALSE)</f>
        <v>0</v>
      </c>
      <c r="E347" s="92">
        <f>VLOOKUP(C347,Itinerario!$D$86:$W$116,19,FALSE)</f>
        <v>0</v>
      </c>
      <c r="F347" s="92" t="e">
        <f>VLOOKUP(C347,Organización_Modular!$F$72:$G$102,2,FALSE)</f>
        <v>#N/A</v>
      </c>
    </row>
    <row r="348" spans="1:6" hidden="1" x14ac:dyDescent="0.2">
      <c r="A348" s="509"/>
      <c r="B348" s="510"/>
      <c r="C348" s="78"/>
      <c r="D348" s="91">
        <f>VLOOKUP(C348,Itinerario!$D$86:$W$116,18,FALSE)</f>
        <v>0</v>
      </c>
      <c r="E348" s="92">
        <f>VLOOKUP(C348,Itinerario!$D$86:$W$116,19,FALSE)</f>
        <v>0</v>
      </c>
      <c r="F348" s="92" t="e">
        <f>VLOOKUP(C348,Organización_Modular!$F$72:$G$102,2,FALSE)</f>
        <v>#N/A</v>
      </c>
    </row>
    <row r="349" spans="1:6" hidden="1" x14ac:dyDescent="0.2">
      <c r="A349" s="509"/>
      <c r="B349" s="510"/>
      <c r="C349" s="78"/>
      <c r="D349" s="91">
        <f>VLOOKUP(C349,Itinerario!$D$86:$W$116,18,FALSE)</f>
        <v>0</v>
      </c>
      <c r="E349" s="92">
        <f>VLOOKUP(C349,Itinerario!$D$86:$W$116,19,FALSE)</f>
        <v>0</v>
      </c>
      <c r="F349" s="92" t="e">
        <f>VLOOKUP(C349,Organización_Modular!$F$72:$G$102,2,FALSE)</f>
        <v>#N/A</v>
      </c>
    </row>
    <row r="350" spans="1:6" hidden="1" x14ac:dyDescent="0.2">
      <c r="A350" s="509"/>
      <c r="B350" s="510"/>
      <c r="C350" s="78"/>
      <c r="D350" s="91">
        <f>VLOOKUP(C350,Itinerario!$D$86:$W$116,18,FALSE)</f>
        <v>0</v>
      </c>
      <c r="E350" s="92">
        <f>VLOOKUP(C350,Itinerario!$D$86:$W$116,19,FALSE)</f>
        <v>0</v>
      </c>
      <c r="F350" s="92" t="e">
        <f>VLOOKUP(C350,Organización_Modular!$F$72:$G$102,2,FALSE)</f>
        <v>#N/A</v>
      </c>
    </row>
    <row r="351" spans="1:6" hidden="1" x14ac:dyDescent="0.2">
      <c r="A351" s="509"/>
      <c r="B351" s="510"/>
      <c r="C351" s="78"/>
      <c r="D351" s="91">
        <f>VLOOKUP(C351,Itinerario!$D$86:$W$116,18,FALSE)</f>
        <v>0</v>
      </c>
      <c r="E351" s="92">
        <f>VLOOKUP(C351,Itinerario!$D$86:$W$116,19,FALSE)</f>
        <v>0</v>
      </c>
      <c r="F351" s="92" t="e">
        <f>VLOOKUP(C351,Organización_Modular!$F$72:$G$102,2,FALSE)</f>
        <v>#N/A</v>
      </c>
    </row>
    <row r="352" spans="1:6" hidden="1" x14ac:dyDescent="0.2">
      <c r="A352" s="509"/>
      <c r="B352" s="510"/>
      <c r="C352" s="78"/>
      <c r="D352" s="91">
        <f>VLOOKUP(C352,Itinerario!$D$86:$W$116,18,FALSE)</f>
        <v>0</v>
      </c>
      <c r="E352" s="92">
        <f>VLOOKUP(C352,Itinerario!$D$86:$W$116,19,FALSE)</f>
        <v>0</v>
      </c>
      <c r="F352" s="92" t="e">
        <f>VLOOKUP(C352,Organización_Modular!$F$72:$G$102,2,FALSE)</f>
        <v>#N/A</v>
      </c>
    </row>
    <row r="353" spans="1:6" hidden="1" x14ac:dyDescent="0.2">
      <c r="A353" s="509"/>
      <c r="B353" s="510"/>
      <c r="C353" s="78"/>
      <c r="D353" s="91">
        <f>VLOOKUP(C353,Itinerario!$D$86:$W$116,18,FALSE)</f>
        <v>0</v>
      </c>
      <c r="E353" s="92">
        <f>VLOOKUP(C353,Itinerario!$D$86:$W$116,19,FALSE)</f>
        <v>0</v>
      </c>
      <c r="F353" s="92" t="e">
        <f>VLOOKUP(C353,Organización_Modular!$F$72:$G$102,2,FALSE)</f>
        <v>#N/A</v>
      </c>
    </row>
    <row r="354" spans="1:6" hidden="1" x14ac:dyDescent="0.2">
      <c r="A354" s="509"/>
      <c r="B354" s="510"/>
      <c r="C354" s="78"/>
      <c r="D354" s="91">
        <f>VLOOKUP(C354,Itinerario!$D$86:$W$116,18,FALSE)</f>
        <v>0</v>
      </c>
      <c r="E354" s="92">
        <f>VLOOKUP(C354,Itinerario!$D$86:$W$116,19,FALSE)</f>
        <v>0</v>
      </c>
      <c r="F354" s="92" t="e">
        <f>VLOOKUP(C354,Organización_Modular!$F$72:$G$102,2,FALSE)</f>
        <v>#N/A</v>
      </c>
    </row>
    <row r="355" spans="1:6" hidden="1" x14ac:dyDescent="0.2">
      <c r="A355" s="509"/>
      <c r="B355" s="510"/>
      <c r="C355" s="78"/>
      <c r="D355" s="91">
        <f>VLOOKUP(C355,Itinerario!$D$86:$W$116,18,FALSE)</f>
        <v>0</v>
      </c>
      <c r="E355" s="92">
        <f>VLOOKUP(C355,Itinerario!$D$86:$W$116,19,FALSE)</f>
        <v>0</v>
      </c>
      <c r="F355" s="92" t="e">
        <f>VLOOKUP(C355,Organización_Modular!$F$72:$G$102,2,FALSE)</f>
        <v>#N/A</v>
      </c>
    </row>
    <row r="356" spans="1:6" hidden="1" x14ac:dyDescent="0.2">
      <c r="A356" s="509"/>
      <c r="B356" s="510"/>
      <c r="C356" s="78"/>
      <c r="D356" s="91">
        <f>VLOOKUP(C356,Itinerario!$D$86:$W$116,18,FALSE)</f>
        <v>0</v>
      </c>
      <c r="E356" s="92">
        <f>VLOOKUP(C356,Itinerario!$D$86:$W$116,19,FALSE)</f>
        <v>0</v>
      </c>
      <c r="F356" s="92" t="e">
        <f>VLOOKUP(C356,Organización_Modular!$F$72:$G$102,2,FALSE)</f>
        <v>#N/A</v>
      </c>
    </row>
    <row r="357" spans="1:6" hidden="1" x14ac:dyDescent="0.2">
      <c r="A357" s="509"/>
      <c r="B357" s="510"/>
      <c r="C357" s="78"/>
      <c r="D357" s="91">
        <f>VLOOKUP(C357,Itinerario!$D$86:$W$116,18,FALSE)</f>
        <v>0</v>
      </c>
      <c r="E357" s="92">
        <f>VLOOKUP(C357,Itinerario!$D$86:$W$116,19,FALSE)</f>
        <v>0</v>
      </c>
      <c r="F357" s="92" t="e">
        <f>VLOOKUP(C357,Organización_Modular!$F$72:$G$102,2,FALSE)</f>
        <v>#N/A</v>
      </c>
    </row>
    <row r="358" spans="1:6" hidden="1" x14ac:dyDescent="0.2">
      <c r="A358" s="509"/>
      <c r="B358" s="510"/>
      <c r="C358" s="78"/>
      <c r="D358" s="91">
        <f>VLOOKUP(C358,Itinerario!$D$86:$W$116,18,FALSE)</f>
        <v>0</v>
      </c>
      <c r="E358" s="92">
        <f>VLOOKUP(C358,Itinerario!$D$86:$W$116,19,FALSE)</f>
        <v>0</v>
      </c>
      <c r="F358" s="92" t="e">
        <f>VLOOKUP(C358,Organización_Modular!$F$72:$G$102,2,FALSE)</f>
        <v>#N/A</v>
      </c>
    </row>
    <row r="359" spans="1:6" hidden="1" x14ac:dyDescent="0.2">
      <c r="A359" s="509"/>
      <c r="B359" s="510"/>
      <c r="C359" s="78"/>
      <c r="D359" s="91">
        <f>VLOOKUP(C359,Itinerario!$D$86:$W$116,18,FALSE)</f>
        <v>0</v>
      </c>
      <c r="E359" s="92">
        <f>VLOOKUP(C359,Itinerario!$D$86:$W$116,19,FALSE)</f>
        <v>0</v>
      </c>
      <c r="F359" s="92" t="e">
        <f>VLOOKUP(C359,Organización_Modular!$F$72:$G$102,2,FALSE)</f>
        <v>#N/A</v>
      </c>
    </row>
    <row r="360" spans="1:6" hidden="1" x14ac:dyDescent="0.2">
      <c r="A360" s="509"/>
      <c r="B360" s="510"/>
      <c r="C360" s="78"/>
      <c r="D360" s="91">
        <f>VLOOKUP(C360,Itinerario!$D$86:$W$116,18,FALSE)</f>
        <v>0</v>
      </c>
      <c r="E360" s="92">
        <f>VLOOKUP(C360,Itinerario!$D$86:$W$116,19,FALSE)</f>
        <v>0</v>
      </c>
      <c r="F360" s="92" t="e">
        <f>VLOOKUP(C360,Organización_Modular!$F$72:$G$102,2,FALSE)</f>
        <v>#N/A</v>
      </c>
    </row>
    <row r="361" spans="1:6" hidden="1" x14ac:dyDescent="0.2">
      <c r="A361" s="509"/>
      <c r="B361" s="510"/>
      <c r="C361" s="78"/>
      <c r="D361" s="91">
        <f>VLOOKUP(C361,Itinerario!$D$86:$W$116,18,FALSE)</f>
        <v>0</v>
      </c>
      <c r="E361" s="92">
        <f>VLOOKUP(C361,Itinerario!$D$86:$W$116,19,FALSE)</f>
        <v>0</v>
      </c>
      <c r="F361" s="92" t="e">
        <f>VLOOKUP(C361,Organización_Modular!$F$72:$G$102,2,FALSE)</f>
        <v>#N/A</v>
      </c>
    </row>
    <row r="362" spans="1:6" hidden="1" x14ac:dyDescent="0.2">
      <c r="A362" s="509"/>
      <c r="B362" s="510"/>
      <c r="C362" s="78"/>
      <c r="D362" s="91">
        <f>VLOOKUP(C362,Itinerario!$D$86:$W$116,18,FALSE)</f>
        <v>0</v>
      </c>
      <c r="E362" s="92">
        <f>VLOOKUP(C362,Itinerario!$D$86:$W$116,19,FALSE)</f>
        <v>0</v>
      </c>
      <c r="F362" s="92" t="e">
        <f>VLOOKUP(C362,Organización_Modular!$F$72:$G$102,2,FALSE)</f>
        <v>#N/A</v>
      </c>
    </row>
    <row r="363" spans="1:6" hidden="1" x14ac:dyDescent="0.2">
      <c r="A363" s="509"/>
      <c r="B363" s="510"/>
      <c r="C363" s="78"/>
      <c r="D363" s="91">
        <f>VLOOKUP(C363,Itinerario!$D$86:$W$116,18,FALSE)</f>
        <v>0</v>
      </c>
      <c r="E363" s="92">
        <f>VLOOKUP(C363,Itinerario!$D$86:$W$116,19,FALSE)</f>
        <v>0</v>
      </c>
      <c r="F363" s="92" t="e">
        <f>VLOOKUP(C363,Organización_Modular!$F$72:$G$102,2,FALSE)</f>
        <v>#N/A</v>
      </c>
    </row>
    <row r="364" spans="1:6" hidden="1" x14ac:dyDescent="0.2">
      <c r="A364" s="509"/>
      <c r="B364" s="510"/>
      <c r="C364" s="78"/>
      <c r="D364" s="91">
        <f>VLOOKUP(C364,Itinerario!$D$86:$W$116,18,FALSE)</f>
        <v>0</v>
      </c>
      <c r="E364" s="92">
        <f>VLOOKUP(C364,Itinerario!$D$86:$W$116,19,FALSE)</f>
        <v>0</v>
      </c>
      <c r="F364" s="92" t="e">
        <f>VLOOKUP(C364,Organización_Modular!$F$72:$G$102,2,FALSE)</f>
        <v>#N/A</v>
      </c>
    </row>
    <row r="365" spans="1:6" hidden="1" x14ac:dyDescent="0.2">
      <c r="A365" s="509"/>
      <c r="B365" s="510"/>
      <c r="C365" s="78"/>
      <c r="D365" s="91">
        <f>VLOOKUP(C365,Itinerario!$D$86:$W$116,18,FALSE)</f>
        <v>0</v>
      </c>
      <c r="E365" s="92">
        <f>VLOOKUP(C365,Itinerario!$D$86:$W$116,19,FALSE)</f>
        <v>0</v>
      </c>
      <c r="F365" s="92" t="e">
        <f>VLOOKUP(C365,Organización_Modular!$F$72:$G$102,2,FALSE)</f>
        <v>#N/A</v>
      </c>
    </row>
    <row r="366" spans="1:6" hidden="1" x14ac:dyDescent="0.2">
      <c r="A366" s="509"/>
      <c r="B366" s="510"/>
      <c r="C366" s="78"/>
      <c r="D366" s="91">
        <f>VLOOKUP(C366,Itinerario!$D$86:$W$116,18,FALSE)</f>
        <v>0</v>
      </c>
      <c r="E366" s="92">
        <f>VLOOKUP(C366,Itinerario!$D$86:$W$116,19,FALSE)</f>
        <v>0</v>
      </c>
      <c r="F366" s="92" t="e">
        <f>VLOOKUP(C366,Organización_Modular!$F$72:$G$102,2,FALSE)</f>
        <v>#N/A</v>
      </c>
    </row>
    <row r="367" spans="1:6" hidden="1" x14ac:dyDescent="0.2">
      <c r="A367" s="509"/>
      <c r="B367" s="510"/>
      <c r="C367" s="78"/>
      <c r="D367" s="91">
        <f>VLOOKUP(C367,Itinerario!$D$86:$W$116,18,FALSE)</f>
        <v>0</v>
      </c>
      <c r="E367" s="92">
        <f>VLOOKUP(C367,Itinerario!$D$86:$W$116,19,FALSE)</f>
        <v>0</v>
      </c>
      <c r="F367" s="92" t="e">
        <f>VLOOKUP(C367,Organización_Modular!$F$72:$G$102,2,FALSE)</f>
        <v>#N/A</v>
      </c>
    </row>
    <row r="368" spans="1:6" hidden="1" x14ac:dyDescent="0.2">
      <c r="A368" s="509"/>
      <c r="B368" s="510"/>
      <c r="C368" s="78"/>
      <c r="D368" s="91">
        <f>VLOOKUP(C368,Itinerario!$D$86:$W$116,18,FALSE)</f>
        <v>0</v>
      </c>
      <c r="E368" s="92">
        <f>VLOOKUP(C368,Itinerario!$D$86:$W$116,19,FALSE)</f>
        <v>0</v>
      </c>
      <c r="F368" s="92" t="e">
        <f>VLOOKUP(C368,Organización_Modular!$F$72:$G$102,2,FALSE)</f>
        <v>#N/A</v>
      </c>
    </row>
    <row r="369" spans="1:6" hidden="1" x14ac:dyDescent="0.2">
      <c r="A369" s="509"/>
      <c r="B369" s="510"/>
      <c r="C369" s="78"/>
      <c r="D369" s="91">
        <f>VLOOKUP(C369,Itinerario!$D$86:$W$116,18,FALSE)</f>
        <v>0</v>
      </c>
      <c r="E369" s="92">
        <f>VLOOKUP(C369,Itinerario!$D$86:$W$116,19,FALSE)</f>
        <v>0</v>
      </c>
      <c r="F369" s="92" t="e">
        <f>VLOOKUP(C369,Organización_Modular!$F$72:$G$102,2,FALSE)</f>
        <v>#N/A</v>
      </c>
    </row>
    <row r="370" spans="1:6" hidden="1" x14ac:dyDescent="0.2">
      <c r="A370" s="509"/>
      <c r="B370" s="510"/>
      <c r="C370" s="78"/>
      <c r="D370" s="91">
        <f>VLOOKUP(C370,Itinerario!$D$86:$W$116,18,FALSE)</f>
        <v>0</v>
      </c>
      <c r="E370" s="92">
        <f>VLOOKUP(C370,Itinerario!$D$86:$W$116,19,FALSE)</f>
        <v>0</v>
      </c>
      <c r="F370" s="92" t="e">
        <f>VLOOKUP(C370,Organización_Modular!$F$72:$G$102,2,FALSE)</f>
        <v>#N/A</v>
      </c>
    </row>
    <row r="371" spans="1:6" hidden="1" x14ac:dyDescent="0.2">
      <c r="A371" s="509"/>
      <c r="B371" s="510"/>
      <c r="C371" s="78"/>
      <c r="D371" s="91">
        <f>VLOOKUP(C371,Itinerario!$D$86:$W$116,18,FALSE)</f>
        <v>0</v>
      </c>
      <c r="E371" s="92">
        <f>VLOOKUP(C371,Itinerario!$D$86:$W$116,19,FALSE)</f>
        <v>0</v>
      </c>
      <c r="F371" s="92" t="e">
        <f>VLOOKUP(C371,Organización_Modular!$F$72:$G$102,2,FALSE)</f>
        <v>#N/A</v>
      </c>
    </row>
    <row r="372" spans="1:6" hidden="1" x14ac:dyDescent="0.2">
      <c r="A372" s="509"/>
      <c r="B372" s="510"/>
      <c r="C372" s="78"/>
      <c r="D372" s="91">
        <f>VLOOKUP(C372,Itinerario!$D$86:$W$116,18,FALSE)</f>
        <v>0</v>
      </c>
      <c r="E372" s="92">
        <f>VLOOKUP(C372,Itinerario!$D$86:$W$116,19,FALSE)</f>
        <v>0</v>
      </c>
      <c r="F372" s="92" t="e">
        <f>VLOOKUP(C372,Organización_Modular!$F$72:$G$102,2,FALSE)</f>
        <v>#N/A</v>
      </c>
    </row>
    <row r="373" spans="1:6" hidden="1" x14ac:dyDescent="0.2">
      <c r="A373" s="509"/>
      <c r="B373" s="510"/>
      <c r="C373" s="78"/>
      <c r="D373" s="91">
        <f>VLOOKUP(C373,Itinerario!$D$86:$W$116,18,FALSE)</f>
        <v>0</v>
      </c>
      <c r="E373" s="92">
        <f>VLOOKUP(C373,Itinerario!$D$86:$W$116,19,FALSE)</f>
        <v>0</v>
      </c>
      <c r="F373" s="92" t="e">
        <f>VLOOKUP(C373,Organización_Modular!$F$72:$G$102,2,FALSE)</f>
        <v>#N/A</v>
      </c>
    </row>
    <row r="374" spans="1:6" hidden="1" x14ac:dyDescent="0.2">
      <c r="A374" s="509"/>
      <c r="B374" s="510"/>
      <c r="C374" s="78"/>
      <c r="D374" s="91">
        <f>VLOOKUP(C374,Itinerario!$D$86:$W$116,18,FALSE)</f>
        <v>0</v>
      </c>
      <c r="E374" s="92">
        <f>VLOOKUP(C374,Itinerario!$D$86:$W$116,19,FALSE)</f>
        <v>0</v>
      </c>
      <c r="F374" s="92" t="e">
        <f>VLOOKUP(C374,Organización_Modular!$F$72:$G$102,2,FALSE)</f>
        <v>#N/A</v>
      </c>
    </row>
    <row r="375" spans="1:6" hidden="1" x14ac:dyDescent="0.2">
      <c r="A375" s="509"/>
      <c r="B375" s="510"/>
      <c r="C375" s="78"/>
      <c r="D375" s="91">
        <f>VLOOKUP(C375,Itinerario!$D$86:$W$116,18,FALSE)</f>
        <v>0</v>
      </c>
      <c r="E375" s="92">
        <f>VLOOKUP(C375,Itinerario!$D$86:$W$116,19,FALSE)</f>
        <v>0</v>
      </c>
      <c r="F375" s="92" t="e">
        <f>VLOOKUP(C375,Organización_Modular!$F$72:$G$102,2,FALSE)</f>
        <v>#N/A</v>
      </c>
    </row>
    <row r="376" spans="1:6" hidden="1" x14ac:dyDescent="0.2">
      <c r="A376" s="509"/>
      <c r="B376" s="510"/>
      <c r="C376" s="78"/>
      <c r="D376" s="91">
        <f>VLOOKUP(C376,Itinerario!$D$86:$W$116,18,FALSE)</f>
        <v>0</v>
      </c>
      <c r="E376" s="92">
        <f>VLOOKUP(C376,Itinerario!$D$86:$W$116,19,FALSE)</f>
        <v>0</v>
      </c>
      <c r="F376" s="92" t="e">
        <f>VLOOKUP(C376,Organización_Modular!$F$72:$G$102,2,FALSE)</f>
        <v>#N/A</v>
      </c>
    </row>
    <row r="377" spans="1:6" hidden="1" x14ac:dyDescent="0.2">
      <c r="A377" s="509"/>
      <c r="B377" s="510"/>
      <c r="C377" s="78"/>
      <c r="D377" s="91">
        <f>VLOOKUP(C377,Itinerario!$D$86:$W$116,18,FALSE)</f>
        <v>0</v>
      </c>
      <c r="E377" s="92">
        <f>VLOOKUP(C377,Itinerario!$D$86:$W$116,19,FALSE)</f>
        <v>0</v>
      </c>
      <c r="F377" s="92" t="e">
        <f>VLOOKUP(C377,Organización_Modular!$F$72:$G$102,2,FALSE)</f>
        <v>#N/A</v>
      </c>
    </row>
    <row r="378" spans="1:6" hidden="1" x14ac:dyDescent="0.2">
      <c r="A378" s="509"/>
      <c r="B378" s="510"/>
      <c r="C378" s="78"/>
      <c r="D378" s="91">
        <f>VLOOKUP(C378,Itinerario!$D$86:$W$116,18,FALSE)</f>
        <v>0</v>
      </c>
      <c r="E378" s="92">
        <f>VLOOKUP(C378,Itinerario!$D$86:$W$116,19,FALSE)</f>
        <v>0</v>
      </c>
      <c r="F378" s="92" t="e">
        <f>VLOOKUP(C378,Organización_Modular!$F$72:$G$102,2,FALSE)</f>
        <v>#N/A</v>
      </c>
    </row>
    <row r="379" spans="1:6" hidden="1" x14ac:dyDescent="0.2">
      <c r="A379" s="509"/>
      <c r="B379" s="510"/>
      <c r="C379" s="78"/>
      <c r="D379" s="91">
        <f>VLOOKUP(C379,Itinerario!$D$86:$W$116,18,FALSE)</f>
        <v>0</v>
      </c>
      <c r="E379" s="92">
        <f>VLOOKUP(C379,Itinerario!$D$86:$W$116,19,FALSE)</f>
        <v>0</v>
      </c>
      <c r="F379" s="92" t="e">
        <f>VLOOKUP(C379,Organización_Modular!$F$72:$G$102,2,FALSE)</f>
        <v>#N/A</v>
      </c>
    </row>
    <row r="380" spans="1:6" hidden="1" x14ac:dyDescent="0.2">
      <c r="A380" s="509"/>
      <c r="B380" s="510"/>
      <c r="C380" s="78"/>
      <c r="D380" s="91">
        <f>VLOOKUP(C380,Itinerario!$D$86:$W$116,18,FALSE)</f>
        <v>0</v>
      </c>
      <c r="E380" s="92">
        <f>VLOOKUP(C380,Itinerario!$D$86:$W$116,19,FALSE)</f>
        <v>0</v>
      </c>
      <c r="F380" s="92" t="e">
        <f>VLOOKUP(C380,Organización_Modular!$F$72:$G$102,2,FALSE)</f>
        <v>#N/A</v>
      </c>
    </row>
    <row r="381" spans="1:6" hidden="1" x14ac:dyDescent="0.2">
      <c r="A381" s="509"/>
      <c r="B381" s="510"/>
      <c r="C381" s="78"/>
      <c r="D381" s="91">
        <f>VLOOKUP(C381,Itinerario!$D$86:$W$116,18,FALSE)</f>
        <v>0</v>
      </c>
      <c r="E381" s="92">
        <f>VLOOKUP(C381,Itinerario!$D$86:$W$116,19,FALSE)</f>
        <v>0</v>
      </c>
      <c r="F381" s="92" t="e">
        <f>VLOOKUP(C381,Organización_Modular!$F$72:$G$102,2,FALSE)</f>
        <v>#N/A</v>
      </c>
    </row>
    <row r="382" spans="1:6" hidden="1" x14ac:dyDescent="0.2">
      <c r="A382" s="509"/>
      <c r="B382" s="510"/>
      <c r="C382" s="78"/>
      <c r="D382" s="91">
        <f>VLOOKUP(C382,Itinerario!$D$86:$W$116,18,FALSE)</f>
        <v>0</v>
      </c>
      <c r="E382" s="92">
        <f>VLOOKUP(C382,Itinerario!$D$86:$W$116,19,FALSE)</f>
        <v>0</v>
      </c>
      <c r="F382" s="92" t="e">
        <f>VLOOKUP(C382,Organización_Modular!$F$72:$G$102,2,FALSE)</f>
        <v>#N/A</v>
      </c>
    </row>
    <row r="383" spans="1:6" hidden="1" x14ac:dyDescent="0.2">
      <c r="A383" s="509"/>
      <c r="B383" s="510"/>
      <c r="C383" s="78"/>
      <c r="D383" s="91">
        <f>VLOOKUP(C383,Itinerario!$D$86:$W$116,18,FALSE)</f>
        <v>0</v>
      </c>
      <c r="E383" s="92">
        <f>VLOOKUP(C383,Itinerario!$D$86:$W$116,19,FALSE)</f>
        <v>0</v>
      </c>
      <c r="F383" s="92" t="e">
        <f>VLOOKUP(C383,Organización_Modular!$F$72:$G$102,2,FALSE)</f>
        <v>#N/A</v>
      </c>
    </row>
    <row r="384" spans="1:6" hidden="1" x14ac:dyDescent="0.2">
      <c r="A384" s="509"/>
      <c r="B384" s="510"/>
      <c r="C384" s="78"/>
      <c r="D384" s="91">
        <f>VLOOKUP(C384,Itinerario!$D$86:$W$116,18,FALSE)</f>
        <v>0</v>
      </c>
      <c r="E384" s="92">
        <f>VLOOKUP(C384,Itinerario!$D$86:$W$116,19,FALSE)</f>
        <v>0</v>
      </c>
      <c r="F384" s="92" t="e">
        <f>VLOOKUP(C384,Organización_Modular!$F$72:$G$102,2,FALSE)</f>
        <v>#N/A</v>
      </c>
    </row>
    <row r="385" spans="1:6" hidden="1" x14ac:dyDescent="0.2">
      <c r="A385" s="509"/>
      <c r="B385" s="510"/>
      <c r="C385" s="78"/>
      <c r="D385" s="91">
        <f>VLOOKUP(C385,Itinerario!$D$86:$W$116,18,FALSE)</f>
        <v>0</v>
      </c>
      <c r="E385" s="92">
        <f>VLOOKUP(C385,Itinerario!$D$86:$W$116,19,FALSE)</f>
        <v>0</v>
      </c>
      <c r="F385" s="92" t="e">
        <f>VLOOKUP(C385,Organización_Modular!$F$72:$G$102,2,FALSE)</f>
        <v>#N/A</v>
      </c>
    </row>
    <row r="386" spans="1:6" hidden="1" x14ac:dyDescent="0.2">
      <c r="A386" s="509"/>
      <c r="B386" s="510"/>
      <c r="C386" s="78"/>
      <c r="D386" s="91">
        <f>VLOOKUP(C386,Itinerario!$D$86:$W$116,18,FALSE)</f>
        <v>0</v>
      </c>
      <c r="E386" s="92">
        <f>VLOOKUP(C386,Itinerario!$D$86:$W$116,19,FALSE)</f>
        <v>0</v>
      </c>
      <c r="F386" s="92" t="e">
        <f>VLOOKUP(C386,Organización_Modular!$F$72:$G$102,2,FALSE)</f>
        <v>#N/A</v>
      </c>
    </row>
    <row r="387" spans="1:6" hidden="1" x14ac:dyDescent="0.2">
      <c r="A387" s="509"/>
      <c r="B387" s="510"/>
      <c r="C387" s="78"/>
      <c r="D387" s="91">
        <f>VLOOKUP(C387,Itinerario!$D$86:$W$116,18,FALSE)</f>
        <v>0</v>
      </c>
      <c r="E387" s="92">
        <f>VLOOKUP(C387,Itinerario!$D$86:$W$116,19,FALSE)</f>
        <v>0</v>
      </c>
      <c r="F387" s="92" t="e">
        <f>VLOOKUP(C387,Organización_Modular!$F$72:$G$102,2,FALSE)</f>
        <v>#N/A</v>
      </c>
    </row>
    <row r="388" spans="1:6" hidden="1" x14ac:dyDescent="0.2">
      <c r="A388" s="509"/>
      <c r="B388" s="510"/>
      <c r="C388" s="78"/>
      <c r="D388" s="91">
        <f>VLOOKUP(C388,Itinerario!$D$86:$W$116,18,FALSE)</f>
        <v>0</v>
      </c>
      <c r="E388" s="92">
        <f>VLOOKUP(C388,Itinerario!$D$86:$W$116,19,FALSE)</f>
        <v>0</v>
      </c>
      <c r="F388" s="92" t="e">
        <f>VLOOKUP(C388,Organización_Modular!$F$72:$G$102,2,FALSE)</f>
        <v>#N/A</v>
      </c>
    </row>
    <row r="389" spans="1:6" hidden="1" x14ac:dyDescent="0.2">
      <c r="A389" s="509"/>
      <c r="B389" s="510"/>
      <c r="C389" s="79"/>
      <c r="D389" s="91">
        <f>VLOOKUP(C389,Itinerario!$D$86:$W$116,18,FALSE)</f>
        <v>0</v>
      </c>
      <c r="E389" s="92">
        <f>VLOOKUP(C389,Itinerario!$D$86:$W$116,19,FALSE)</f>
        <v>0</v>
      </c>
      <c r="F389" s="92" t="e">
        <f>VLOOKUP(C389,Organización_Modular!$F$72:$G$102,2,FALSE)</f>
        <v>#N/A</v>
      </c>
    </row>
    <row r="390" spans="1:6" hidden="1" x14ac:dyDescent="0.2">
      <c r="A390" s="509"/>
      <c r="B390" s="510"/>
      <c r="C390" s="79"/>
      <c r="D390" s="91">
        <f>VLOOKUP(C390,Itinerario!$D$86:$W$116,18,FALSE)</f>
        <v>0</v>
      </c>
      <c r="E390" s="92">
        <f>VLOOKUP(C390,Itinerario!$D$86:$W$116,19,FALSE)</f>
        <v>0</v>
      </c>
      <c r="F390" s="92" t="e">
        <f>VLOOKUP(C390,Organización_Modular!$F$72:$G$102,2,FALSE)</f>
        <v>#N/A</v>
      </c>
    </row>
    <row r="391" spans="1:6" hidden="1" x14ac:dyDescent="0.2">
      <c r="A391" s="509"/>
      <c r="B391" s="510"/>
      <c r="C391" s="79"/>
      <c r="D391" s="91">
        <f>VLOOKUP(C391,Itinerario!$D$86:$W$116,18,FALSE)</f>
        <v>0</v>
      </c>
      <c r="E391" s="92">
        <f>VLOOKUP(C391,Itinerario!$D$86:$W$116,19,FALSE)</f>
        <v>0</v>
      </c>
      <c r="F391" s="92" t="e">
        <f>VLOOKUP(C391,Organización_Modular!$F$72:$G$102,2,FALSE)</f>
        <v>#N/A</v>
      </c>
    </row>
    <row r="392" spans="1:6" hidden="1" x14ac:dyDescent="0.2">
      <c r="A392" s="509"/>
      <c r="B392" s="510"/>
      <c r="C392" s="79"/>
      <c r="D392" s="91">
        <f>VLOOKUP(C392,Itinerario!$D$86:$W$116,18,FALSE)</f>
        <v>0</v>
      </c>
      <c r="E392" s="92">
        <f>VLOOKUP(C392,Itinerario!$D$86:$W$116,19,FALSE)</f>
        <v>0</v>
      </c>
      <c r="F392" s="92" t="e">
        <f>VLOOKUP(C392,Organización_Modular!$F$72:$G$102,2,FALSE)</f>
        <v>#N/A</v>
      </c>
    </row>
    <row r="393" spans="1:6" hidden="1" x14ac:dyDescent="0.2">
      <c r="A393" s="509"/>
      <c r="B393" s="510"/>
      <c r="C393" s="79"/>
      <c r="D393" s="91">
        <f>VLOOKUP(C393,Itinerario!$D$86:$W$116,18,FALSE)</f>
        <v>0</v>
      </c>
      <c r="E393" s="92">
        <f>VLOOKUP(C393,Itinerario!$D$86:$W$116,19,FALSE)</f>
        <v>0</v>
      </c>
      <c r="F393" s="92" t="e">
        <f>VLOOKUP(C393,Organización_Modular!$F$72:$G$102,2,FALSE)</f>
        <v>#N/A</v>
      </c>
    </row>
    <row r="394" spans="1:6" hidden="1" x14ac:dyDescent="0.2">
      <c r="A394" s="509"/>
      <c r="B394" s="510"/>
      <c r="C394" s="79"/>
      <c r="D394" s="91">
        <f>VLOOKUP(C394,Itinerario!$D$86:$W$116,18,FALSE)</f>
        <v>0</v>
      </c>
      <c r="E394" s="92">
        <f>VLOOKUP(C394,Itinerario!$D$86:$W$116,19,FALSE)</f>
        <v>0</v>
      </c>
      <c r="F394" s="92" t="e">
        <f>VLOOKUP(C394,Organización_Modular!$F$72:$G$102,2,FALSE)</f>
        <v>#N/A</v>
      </c>
    </row>
    <row r="395" spans="1:6" hidden="1" x14ac:dyDescent="0.2">
      <c r="A395" s="509"/>
      <c r="B395" s="510"/>
      <c r="C395" s="79"/>
      <c r="D395" s="91">
        <f>VLOOKUP(C395,Itinerario!$D$86:$W$116,18,FALSE)</f>
        <v>0</v>
      </c>
      <c r="E395" s="92">
        <f>VLOOKUP(C395,Itinerario!$D$86:$W$116,19,FALSE)</f>
        <v>0</v>
      </c>
      <c r="F395" s="92" t="e">
        <f>VLOOKUP(C395,Organización_Modular!$F$72:$G$102,2,FALSE)</f>
        <v>#N/A</v>
      </c>
    </row>
    <row r="396" spans="1:6" hidden="1" x14ac:dyDescent="0.2">
      <c r="A396" s="509"/>
      <c r="B396" s="510"/>
      <c r="C396" s="79"/>
      <c r="D396" s="91">
        <f>VLOOKUP(C396,Itinerario!$D$86:$W$116,18,FALSE)</f>
        <v>0</v>
      </c>
      <c r="E396" s="92">
        <f>VLOOKUP(C396,Itinerario!$D$86:$W$116,19,FALSE)</f>
        <v>0</v>
      </c>
      <c r="F396" s="92" t="e">
        <f>VLOOKUP(C396,Organización_Modular!$F$72:$G$102,2,FALSE)</f>
        <v>#N/A</v>
      </c>
    </row>
    <row r="397" spans="1:6" hidden="1" x14ac:dyDescent="0.2">
      <c r="A397" s="509"/>
      <c r="B397" s="510"/>
      <c r="C397" s="79"/>
      <c r="D397" s="91">
        <f>VLOOKUP(C397,Itinerario!$D$86:$W$116,18,FALSE)</f>
        <v>0</v>
      </c>
      <c r="E397" s="92">
        <f>VLOOKUP(C397,Itinerario!$D$86:$W$116,19,FALSE)</f>
        <v>0</v>
      </c>
      <c r="F397" s="92" t="e">
        <f>VLOOKUP(C397,Organización_Modular!$F$72:$G$102,2,FALSE)</f>
        <v>#N/A</v>
      </c>
    </row>
    <row r="398" spans="1:6" hidden="1" x14ac:dyDescent="0.2">
      <c r="A398" s="509"/>
      <c r="B398" s="510"/>
      <c r="C398" s="79"/>
      <c r="D398" s="91">
        <f>VLOOKUP(C398,Itinerario!$D$86:$W$116,18,FALSE)</f>
        <v>0</v>
      </c>
      <c r="E398" s="92">
        <f>VLOOKUP(C398,Itinerario!$D$86:$W$116,19,FALSE)</f>
        <v>0</v>
      </c>
      <c r="F398" s="92" t="e">
        <f>VLOOKUP(C398,Organización_Modular!$F$72:$G$102,2,FALSE)</f>
        <v>#N/A</v>
      </c>
    </row>
    <row r="399" spans="1:6" hidden="1" x14ac:dyDescent="0.2">
      <c r="A399" s="509"/>
      <c r="B399" s="510"/>
      <c r="C399" s="79"/>
      <c r="D399" s="91">
        <f>VLOOKUP(C399,Itinerario!$D$86:$W$116,18,FALSE)</f>
        <v>0</v>
      </c>
      <c r="E399" s="92">
        <f>VLOOKUP(C399,Itinerario!$D$86:$W$116,19,FALSE)</f>
        <v>0</v>
      </c>
      <c r="F399" s="92" t="e">
        <f>VLOOKUP(C399,Organización_Modular!$F$72:$G$102,2,FALSE)</f>
        <v>#N/A</v>
      </c>
    </row>
    <row r="400" spans="1:6" hidden="1" x14ac:dyDescent="0.2">
      <c r="A400" s="509"/>
      <c r="B400" s="510"/>
      <c r="C400" s="79"/>
      <c r="D400" s="91">
        <f>VLOOKUP(C400,Itinerario!$D$86:$W$116,18,FALSE)</f>
        <v>0</v>
      </c>
      <c r="E400" s="92">
        <f>VLOOKUP(C400,Itinerario!$D$86:$W$116,19,FALSE)</f>
        <v>0</v>
      </c>
      <c r="F400" s="92" t="e">
        <f>VLOOKUP(C400,Organización_Modular!$F$72:$G$102,2,FALSE)</f>
        <v>#N/A</v>
      </c>
    </row>
    <row r="401" spans="1:6" hidden="1" x14ac:dyDescent="0.2">
      <c r="A401" s="509"/>
      <c r="B401" s="510"/>
      <c r="C401" s="79"/>
      <c r="D401" s="91">
        <f>VLOOKUP(C401,Itinerario!$D$86:$W$116,18,FALSE)</f>
        <v>0</v>
      </c>
      <c r="E401" s="92">
        <f>VLOOKUP(C401,Itinerario!$D$86:$W$116,19,FALSE)</f>
        <v>0</v>
      </c>
      <c r="F401" s="92" t="e">
        <f>VLOOKUP(C401,Organización_Modular!$F$72:$G$102,2,FALSE)</f>
        <v>#N/A</v>
      </c>
    </row>
    <row r="402" spans="1:6" hidden="1" x14ac:dyDescent="0.2">
      <c r="A402" s="509"/>
      <c r="B402" s="510"/>
      <c r="C402" s="79"/>
      <c r="D402" s="91">
        <f>VLOOKUP(C402,Itinerario!$D$86:$W$116,18,FALSE)</f>
        <v>0</v>
      </c>
      <c r="E402" s="92">
        <f>VLOOKUP(C402,Itinerario!$D$86:$W$116,19,FALSE)</f>
        <v>0</v>
      </c>
      <c r="F402" s="92" t="e">
        <f>VLOOKUP(C402,Organización_Modular!$F$72:$G$102,2,FALSE)</f>
        <v>#N/A</v>
      </c>
    </row>
    <row r="403" spans="1:6" hidden="1" x14ac:dyDescent="0.2">
      <c r="A403" s="509"/>
      <c r="B403" s="510"/>
      <c r="C403" s="79"/>
      <c r="D403" s="91">
        <f>VLOOKUP(C403,Itinerario!$D$86:$W$116,18,FALSE)</f>
        <v>0</v>
      </c>
      <c r="E403" s="92">
        <f>VLOOKUP(C403,Itinerario!$D$86:$W$116,19,FALSE)</f>
        <v>0</v>
      </c>
      <c r="F403" s="92" t="e">
        <f>VLOOKUP(C403,Organización_Modular!$F$72:$G$102,2,FALSE)</f>
        <v>#N/A</v>
      </c>
    </row>
    <row r="404" spans="1:6" hidden="1" x14ac:dyDescent="0.2">
      <c r="A404" s="509"/>
      <c r="B404" s="510"/>
      <c r="C404" s="79"/>
      <c r="D404" s="91">
        <f>VLOOKUP(C404,Itinerario!$D$86:$W$116,18,FALSE)</f>
        <v>0</v>
      </c>
      <c r="E404" s="92">
        <f>VLOOKUP(C404,Itinerario!$D$86:$W$116,19,FALSE)</f>
        <v>0</v>
      </c>
      <c r="F404" s="92" t="e">
        <f>VLOOKUP(C404,Organización_Modular!$F$72:$G$102,2,FALSE)</f>
        <v>#N/A</v>
      </c>
    </row>
    <row r="405" spans="1:6" hidden="1" x14ac:dyDescent="0.2">
      <c r="A405" s="509"/>
      <c r="B405" s="510"/>
      <c r="C405" s="79"/>
      <c r="D405" s="91">
        <f>VLOOKUP(C405,Itinerario!$D$86:$W$116,18,FALSE)</f>
        <v>0</v>
      </c>
      <c r="E405" s="92">
        <f>VLOOKUP(C405,Itinerario!$D$86:$W$116,19,FALSE)</f>
        <v>0</v>
      </c>
      <c r="F405" s="92" t="e">
        <f>VLOOKUP(C405,Organización_Modular!$F$72:$G$102,2,FALSE)</f>
        <v>#N/A</v>
      </c>
    </row>
    <row r="406" spans="1:6" hidden="1" x14ac:dyDescent="0.2">
      <c r="A406" s="509"/>
      <c r="B406" s="510"/>
      <c r="C406" s="79"/>
      <c r="D406" s="91">
        <f>VLOOKUP(C406,Itinerario!$D$86:$W$116,18,FALSE)</f>
        <v>0</v>
      </c>
      <c r="E406" s="92">
        <f>VLOOKUP(C406,Itinerario!$D$86:$W$116,19,FALSE)</f>
        <v>0</v>
      </c>
      <c r="F406" s="92" t="e">
        <f>VLOOKUP(C406,Organización_Modular!$F$72:$G$102,2,FALSE)</f>
        <v>#N/A</v>
      </c>
    </row>
    <row r="407" spans="1:6" hidden="1" x14ac:dyDescent="0.2">
      <c r="A407" s="509"/>
      <c r="B407" s="510"/>
      <c r="C407" s="79"/>
      <c r="D407" s="91">
        <f>VLOOKUP(C407,Itinerario!$D$86:$W$116,18,FALSE)</f>
        <v>0</v>
      </c>
      <c r="E407" s="92">
        <f>VLOOKUP(C407,Itinerario!$D$86:$W$116,19,FALSE)</f>
        <v>0</v>
      </c>
      <c r="F407" s="92" t="e">
        <f>VLOOKUP(C407,Organización_Modular!$F$72:$G$102,2,FALSE)</f>
        <v>#N/A</v>
      </c>
    </row>
    <row r="408" spans="1:6" hidden="1" x14ac:dyDescent="0.2">
      <c r="A408" s="509"/>
      <c r="B408" s="510"/>
      <c r="C408" s="79"/>
      <c r="D408" s="91">
        <f>VLOOKUP(C408,Itinerario!$D$86:$W$116,18,FALSE)</f>
        <v>0</v>
      </c>
      <c r="E408" s="92">
        <f>VLOOKUP(C408,Itinerario!$D$86:$W$116,19,FALSE)</f>
        <v>0</v>
      </c>
      <c r="F408" s="92" t="e">
        <f>VLOOKUP(C408,Organización_Modular!$F$72:$G$102,2,FALSE)</f>
        <v>#N/A</v>
      </c>
    </row>
    <row r="409" spans="1:6" hidden="1" x14ac:dyDescent="0.2">
      <c r="A409" s="509"/>
      <c r="B409" s="510"/>
      <c r="C409" s="79"/>
      <c r="D409" s="91">
        <f>VLOOKUP(C409,Itinerario!$D$86:$W$116,18,FALSE)</f>
        <v>0</v>
      </c>
      <c r="E409" s="92">
        <f>VLOOKUP(C409,Itinerario!$D$86:$W$116,19,FALSE)</f>
        <v>0</v>
      </c>
      <c r="F409" s="92" t="e">
        <f>VLOOKUP(C409,Organización_Modular!$F$72:$G$102,2,FALSE)</f>
        <v>#N/A</v>
      </c>
    </row>
    <row r="410" spans="1:6" hidden="1" x14ac:dyDescent="0.2">
      <c r="A410" s="509"/>
      <c r="B410" s="510"/>
      <c r="C410" s="79"/>
      <c r="D410" s="91">
        <f>VLOOKUP(C410,Itinerario!$D$86:$W$116,18,FALSE)</f>
        <v>0</v>
      </c>
      <c r="E410" s="92">
        <f>VLOOKUP(C410,Itinerario!$D$86:$W$116,19,FALSE)</f>
        <v>0</v>
      </c>
      <c r="F410" s="92" t="e">
        <f>VLOOKUP(C410,Organización_Modular!$F$72:$G$102,2,FALSE)</f>
        <v>#N/A</v>
      </c>
    </row>
    <row r="411" spans="1:6" hidden="1" x14ac:dyDescent="0.2">
      <c r="A411" s="509"/>
      <c r="B411" s="510"/>
      <c r="C411" s="79"/>
      <c r="D411" s="91">
        <f>VLOOKUP(C411,Itinerario!$D$86:$W$116,18,FALSE)</f>
        <v>0</v>
      </c>
      <c r="E411" s="92">
        <f>VLOOKUP(C411,Itinerario!$D$86:$W$116,19,FALSE)</f>
        <v>0</v>
      </c>
      <c r="F411" s="92" t="e">
        <f>VLOOKUP(C411,Organización_Modular!$F$72:$G$102,2,FALSE)</f>
        <v>#N/A</v>
      </c>
    </row>
    <row r="412" spans="1:6" hidden="1" x14ac:dyDescent="0.2">
      <c r="A412" s="509"/>
      <c r="B412" s="510"/>
      <c r="C412" s="79"/>
      <c r="D412" s="91">
        <f>VLOOKUP(C412,Itinerario!$D$86:$W$116,18,FALSE)</f>
        <v>0</v>
      </c>
      <c r="E412" s="92">
        <f>VLOOKUP(C412,Itinerario!$D$86:$W$116,19,FALSE)</f>
        <v>0</v>
      </c>
      <c r="F412" s="92" t="e">
        <f>VLOOKUP(C412,Organización_Modular!$F$72:$G$102,2,FALSE)</f>
        <v>#N/A</v>
      </c>
    </row>
    <row r="413" spans="1:6" hidden="1" x14ac:dyDescent="0.2">
      <c r="A413" s="509"/>
      <c r="B413" s="510"/>
      <c r="C413" s="79"/>
      <c r="D413" s="91">
        <f>VLOOKUP(C413,Itinerario!$D$86:$W$116,18,FALSE)</f>
        <v>0</v>
      </c>
      <c r="E413" s="92">
        <f>VLOOKUP(C413,Itinerario!$D$86:$W$116,19,FALSE)</f>
        <v>0</v>
      </c>
      <c r="F413" s="92" t="e">
        <f>VLOOKUP(C413,Organización_Modular!$F$72:$G$102,2,FALSE)</f>
        <v>#N/A</v>
      </c>
    </row>
    <row r="414" spans="1:6" hidden="1" x14ac:dyDescent="0.2">
      <c r="A414" s="509"/>
      <c r="B414" s="510"/>
      <c r="C414" s="79"/>
      <c r="D414" s="91">
        <f>VLOOKUP(C414,Itinerario!$D$86:$W$116,18,FALSE)</f>
        <v>0</v>
      </c>
      <c r="E414" s="92">
        <f>VLOOKUP(C414,Itinerario!$D$86:$W$116,19,FALSE)</f>
        <v>0</v>
      </c>
      <c r="F414" s="92" t="e">
        <f>VLOOKUP(C414,Organización_Modular!$F$72:$G$102,2,FALSE)</f>
        <v>#N/A</v>
      </c>
    </row>
    <row r="415" spans="1:6" hidden="1" x14ac:dyDescent="0.2">
      <c r="A415" s="509"/>
      <c r="B415" s="510"/>
      <c r="C415" s="79"/>
      <c r="D415" s="91">
        <f>VLOOKUP(C415,Itinerario!$D$86:$W$116,18,FALSE)</f>
        <v>0</v>
      </c>
      <c r="E415" s="92">
        <f>VLOOKUP(C415,Itinerario!$D$86:$W$116,19,FALSE)</f>
        <v>0</v>
      </c>
      <c r="F415" s="92" t="e">
        <f>VLOOKUP(C415,Organización_Modular!$F$72:$G$102,2,FALSE)</f>
        <v>#N/A</v>
      </c>
    </row>
    <row r="416" spans="1:6" hidden="1" x14ac:dyDescent="0.2">
      <c r="A416" s="509"/>
      <c r="B416" s="510"/>
      <c r="C416" s="79"/>
      <c r="D416" s="91">
        <f>VLOOKUP(C416,Itinerario!$D$86:$W$116,18,FALSE)</f>
        <v>0</v>
      </c>
      <c r="E416" s="92">
        <f>VLOOKUP(C416,Itinerario!$D$86:$W$116,19,FALSE)</f>
        <v>0</v>
      </c>
      <c r="F416" s="92" t="e">
        <f>VLOOKUP(C416,Organización_Modular!$F$72:$G$102,2,FALSE)</f>
        <v>#N/A</v>
      </c>
    </row>
    <row r="417" spans="1:6" hidden="1" x14ac:dyDescent="0.2">
      <c r="A417" s="509"/>
      <c r="B417" s="510"/>
      <c r="C417" s="79"/>
      <c r="D417" s="91">
        <f>VLOOKUP(C417,Itinerario!$D$86:$W$116,18,FALSE)</f>
        <v>0</v>
      </c>
      <c r="E417" s="92">
        <f>VLOOKUP(C417,Itinerario!$D$86:$W$116,19,FALSE)</f>
        <v>0</v>
      </c>
      <c r="F417" s="92" t="e">
        <f>VLOOKUP(C417,Organización_Modular!$F$72:$G$102,2,FALSE)</f>
        <v>#N/A</v>
      </c>
    </row>
    <row r="418" spans="1:6" hidden="1" x14ac:dyDescent="0.2">
      <c r="A418" s="509"/>
      <c r="B418" s="510"/>
      <c r="C418" s="79"/>
      <c r="D418" s="91">
        <f>VLOOKUP(C418,Itinerario!$D$86:$W$116,18,FALSE)</f>
        <v>0</v>
      </c>
      <c r="E418" s="92">
        <f>VLOOKUP(C418,Itinerario!$D$86:$W$116,19,FALSE)</f>
        <v>0</v>
      </c>
      <c r="F418" s="92" t="e">
        <f>VLOOKUP(C418,Organización_Modular!$F$72:$G$102,2,FALSE)</f>
        <v>#N/A</v>
      </c>
    </row>
    <row r="419" spans="1:6" hidden="1" x14ac:dyDescent="0.2">
      <c r="A419" s="509"/>
      <c r="B419" s="510"/>
      <c r="C419" s="79"/>
      <c r="D419" s="91">
        <f>VLOOKUP(C419,Itinerario!$D$86:$W$116,18,FALSE)</f>
        <v>0</v>
      </c>
      <c r="E419" s="92">
        <f>VLOOKUP(C419,Itinerario!$D$86:$W$116,19,FALSE)</f>
        <v>0</v>
      </c>
      <c r="F419" s="92" t="e">
        <f>VLOOKUP(C419,Organización_Modular!$F$72:$G$102,2,FALSE)</f>
        <v>#N/A</v>
      </c>
    </row>
    <row r="420" spans="1:6" hidden="1" x14ac:dyDescent="0.2">
      <c r="A420" s="509"/>
      <c r="B420" s="510"/>
      <c r="C420" s="79"/>
      <c r="D420" s="91">
        <f>VLOOKUP(C420,Itinerario!$D$86:$W$116,18,FALSE)</f>
        <v>0</v>
      </c>
      <c r="E420" s="92">
        <f>VLOOKUP(C420,Itinerario!$D$86:$W$116,19,FALSE)</f>
        <v>0</v>
      </c>
      <c r="F420" s="92" t="e">
        <f>VLOOKUP(C420,Organización_Modular!$F$72:$G$102,2,FALSE)</f>
        <v>#N/A</v>
      </c>
    </row>
    <row r="421" spans="1:6" hidden="1" x14ac:dyDescent="0.2">
      <c r="A421" s="509"/>
      <c r="B421" s="510"/>
      <c r="C421" s="79"/>
      <c r="D421" s="91">
        <f>VLOOKUP(C421,Itinerario!$D$86:$W$116,18,FALSE)</f>
        <v>0</v>
      </c>
      <c r="E421" s="92">
        <f>VLOOKUP(C421,Itinerario!$D$86:$W$116,19,FALSE)</f>
        <v>0</v>
      </c>
      <c r="F421" s="92" t="e">
        <f>VLOOKUP(C421,Organización_Modular!$F$72:$G$102,2,FALSE)</f>
        <v>#N/A</v>
      </c>
    </row>
    <row r="422" spans="1:6" hidden="1" x14ac:dyDescent="0.2">
      <c r="A422" s="509"/>
      <c r="B422" s="510"/>
      <c r="C422" s="79"/>
      <c r="D422" s="91">
        <f>VLOOKUP(C422,Itinerario!$D$86:$W$116,18,FALSE)</f>
        <v>0</v>
      </c>
      <c r="E422" s="92">
        <f>VLOOKUP(C422,Itinerario!$D$86:$W$116,19,FALSE)</f>
        <v>0</v>
      </c>
      <c r="F422" s="92" t="e">
        <f>VLOOKUP(C422,Organización_Modular!$F$72:$G$102,2,FALSE)</f>
        <v>#N/A</v>
      </c>
    </row>
    <row r="423" spans="1:6" hidden="1" x14ac:dyDescent="0.2">
      <c r="A423" s="509"/>
      <c r="B423" s="510"/>
      <c r="C423" s="79"/>
      <c r="D423" s="91">
        <f>VLOOKUP(C423,Itinerario!$D$86:$W$116,18,FALSE)</f>
        <v>0</v>
      </c>
      <c r="E423" s="92">
        <f>VLOOKUP(C423,Itinerario!$D$86:$W$116,19,FALSE)</f>
        <v>0</v>
      </c>
      <c r="F423" s="92" t="e">
        <f>VLOOKUP(C423,Organización_Modular!$F$72:$G$102,2,FALSE)</f>
        <v>#N/A</v>
      </c>
    </row>
    <row r="424" spans="1:6" hidden="1" x14ac:dyDescent="0.2">
      <c r="A424" s="509"/>
      <c r="B424" s="510"/>
      <c r="C424" s="79"/>
      <c r="D424" s="91">
        <f>VLOOKUP(C424,Itinerario!$D$86:$W$116,18,FALSE)</f>
        <v>0</v>
      </c>
      <c r="E424" s="92">
        <f>VLOOKUP(C424,Itinerario!$D$86:$W$116,19,FALSE)</f>
        <v>0</v>
      </c>
      <c r="F424" s="92" t="e">
        <f>VLOOKUP(C424,Organización_Modular!$F$72:$G$102,2,FALSE)</f>
        <v>#N/A</v>
      </c>
    </row>
    <row r="425" spans="1:6" hidden="1" x14ac:dyDescent="0.2">
      <c r="A425" s="509"/>
      <c r="B425" s="510"/>
      <c r="C425" s="79"/>
      <c r="D425" s="91">
        <f>VLOOKUP(C425,Itinerario!$D$86:$W$116,18,FALSE)</f>
        <v>0</v>
      </c>
      <c r="E425" s="92">
        <f>VLOOKUP(C425,Itinerario!$D$86:$W$116,19,FALSE)</f>
        <v>0</v>
      </c>
      <c r="F425" s="92" t="e">
        <f>VLOOKUP(C425,Organización_Modular!$F$72:$G$102,2,FALSE)</f>
        <v>#N/A</v>
      </c>
    </row>
    <row r="426" spans="1:6" hidden="1" x14ac:dyDescent="0.2">
      <c r="A426" s="509"/>
      <c r="B426" s="510"/>
      <c r="C426" s="79"/>
      <c r="D426" s="91">
        <f>VLOOKUP(C426,Itinerario!$D$86:$W$116,18,FALSE)</f>
        <v>0</v>
      </c>
      <c r="E426" s="92">
        <f>VLOOKUP(C426,Itinerario!$D$86:$W$116,19,FALSE)</f>
        <v>0</v>
      </c>
      <c r="F426" s="92" t="e">
        <f>VLOOKUP(C426,Organización_Modular!$F$72:$G$102,2,FALSE)</f>
        <v>#N/A</v>
      </c>
    </row>
    <row r="427" spans="1:6" hidden="1" x14ac:dyDescent="0.2">
      <c r="A427" s="509"/>
      <c r="B427" s="510"/>
      <c r="C427" s="79"/>
      <c r="D427" s="91">
        <f>VLOOKUP(C427,Itinerario!$D$86:$W$116,18,FALSE)</f>
        <v>0</v>
      </c>
      <c r="E427" s="92">
        <f>VLOOKUP(C427,Itinerario!$D$86:$W$116,19,FALSE)</f>
        <v>0</v>
      </c>
      <c r="F427" s="92" t="e">
        <f>VLOOKUP(C427,Organización_Modular!$F$72:$G$102,2,FALSE)</f>
        <v>#N/A</v>
      </c>
    </row>
    <row r="428" spans="1:6" hidden="1" x14ac:dyDescent="0.2">
      <c r="A428" s="509"/>
      <c r="B428" s="510"/>
      <c r="C428" s="79"/>
      <c r="D428" s="91">
        <f>VLOOKUP(C428,Itinerario!$D$86:$W$116,18,FALSE)</f>
        <v>0</v>
      </c>
      <c r="E428" s="92">
        <f>VLOOKUP(C428,Itinerario!$D$86:$W$116,19,FALSE)</f>
        <v>0</v>
      </c>
      <c r="F428" s="92" t="e">
        <f>VLOOKUP(C428,Organización_Modular!$F$72:$G$102,2,FALSE)</f>
        <v>#N/A</v>
      </c>
    </row>
    <row r="429" spans="1:6" hidden="1" x14ac:dyDescent="0.2">
      <c r="A429" s="509"/>
      <c r="B429" s="510"/>
      <c r="C429" s="79"/>
      <c r="D429" s="91">
        <f>VLOOKUP(C429,Itinerario!$D$86:$W$116,18,FALSE)</f>
        <v>0</v>
      </c>
      <c r="E429" s="92">
        <f>VLOOKUP(C429,Itinerario!$D$86:$W$116,19,FALSE)</f>
        <v>0</v>
      </c>
      <c r="F429" s="92" t="e">
        <f>VLOOKUP(C429,Organización_Modular!$F$72:$G$102,2,FALSE)</f>
        <v>#N/A</v>
      </c>
    </row>
    <row r="430" spans="1:6" hidden="1" x14ac:dyDescent="0.2">
      <c r="A430" s="509"/>
      <c r="B430" s="510"/>
      <c r="C430" s="79"/>
      <c r="D430" s="91">
        <f>VLOOKUP(C430,Itinerario!$D$86:$W$116,18,FALSE)</f>
        <v>0</v>
      </c>
      <c r="E430" s="92">
        <f>VLOOKUP(C430,Itinerario!$D$86:$W$116,19,FALSE)</f>
        <v>0</v>
      </c>
      <c r="F430" s="92" t="e">
        <f>VLOOKUP(C430,Organización_Modular!$F$72:$G$102,2,FALSE)</f>
        <v>#N/A</v>
      </c>
    </row>
    <row r="431" spans="1:6" hidden="1" x14ac:dyDescent="0.2">
      <c r="A431" s="509"/>
      <c r="B431" s="510"/>
      <c r="C431" s="79"/>
      <c r="D431" s="91">
        <f>VLOOKUP(C431,Itinerario!$D$86:$W$116,18,FALSE)</f>
        <v>0</v>
      </c>
      <c r="E431" s="92">
        <f>VLOOKUP(C431,Itinerario!$D$86:$W$116,19,FALSE)</f>
        <v>0</v>
      </c>
      <c r="F431" s="92" t="e">
        <f>VLOOKUP(C431,Organización_Modular!$F$72:$G$102,2,FALSE)</f>
        <v>#N/A</v>
      </c>
    </row>
    <row r="432" spans="1:6" hidden="1" x14ac:dyDescent="0.2">
      <c r="A432" s="509"/>
      <c r="B432" s="510"/>
      <c r="C432" s="79"/>
      <c r="D432" s="91">
        <f>VLOOKUP(C432,Itinerario!$D$86:$W$116,18,FALSE)</f>
        <v>0</v>
      </c>
      <c r="E432" s="92">
        <f>VLOOKUP(C432,Itinerario!$D$86:$W$116,19,FALSE)</f>
        <v>0</v>
      </c>
      <c r="F432" s="92" t="e">
        <f>VLOOKUP(C432,Organización_Modular!$F$72:$G$102,2,FALSE)</f>
        <v>#N/A</v>
      </c>
    </row>
    <row r="433" spans="1:6" hidden="1" x14ac:dyDescent="0.2">
      <c r="A433" s="509"/>
      <c r="B433" s="510"/>
      <c r="C433" s="80"/>
      <c r="D433" s="91">
        <f>VLOOKUP(C433,Itinerario!$D$86:$W$116,18,FALSE)</f>
        <v>0</v>
      </c>
      <c r="E433" s="92">
        <f>VLOOKUP(C433,Itinerario!$D$86:$W$116,19,FALSE)</f>
        <v>0</v>
      </c>
      <c r="F433" s="92" t="e">
        <f>VLOOKUP(C433,Organización_Modular!$F$72:$G$102,2,FALSE)</f>
        <v>#N/A</v>
      </c>
    </row>
    <row r="434" spans="1:6" hidden="1" x14ac:dyDescent="0.2">
      <c r="A434" s="509"/>
      <c r="B434" s="510"/>
      <c r="C434" s="79"/>
      <c r="D434" s="91">
        <f>VLOOKUP(C434,Itinerario!$D$86:$W$116,18,FALSE)</f>
        <v>0</v>
      </c>
      <c r="E434" s="92">
        <f>VLOOKUP(C434,Itinerario!$D$86:$W$116,19,FALSE)</f>
        <v>0</v>
      </c>
      <c r="F434" s="92" t="e">
        <f>VLOOKUP(C434,Organización_Modular!$F$72:$G$102,2,FALSE)</f>
        <v>#N/A</v>
      </c>
    </row>
    <row r="435" spans="1:6" hidden="1" x14ac:dyDescent="0.2">
      <c r="A435" s="509"/>
      <c r="B435" s="510"/>
      <c r="C435" s="79"/>
      <c r="D435" s="91">
        <f>VLOOKUP(C435,Itinerario!$D$86:$W$116,18,FALSE)</f>
        <v>0</v>
      </c>
      <c r="E435" s="92">
        <f>VLOOKUP(C435,Itinerario!$D$86:$W$116,19,FALSE)</f>
        <v>0</v>
      </c>
      <c r="F435" s="92" t="e">
        <f>VLOOKUP(C435,Organización_Modular!$F$72:$G$102,2,FALSE)</f>
        <v>#N/A</v>
      </c>
    </row>
    <row r="436" spans="1:6" hidden="1" x14ac:dyDescent="0.2">
      <c r="A436" s="509"/>
      <c r="B436" s="510"/>
      <c r="C436" s="79"/>
      <c r="D436" s="91">
        <f>VLOOKUP(C436,Itinerario!$D$86:$W$116,18,FALSE)</f>
        <v>0</v>
      </c>
      <c r="E436" s="92">
        <f>VLOOKUP(C436,Itinerario!$D$86:$W$116,19,FALSE)</f>
        <v>0</v>
      </c>
      <c r="F436" s="92" t="e">
        <f>VLOOKUP(C436,Organización_Modular!$F$72:$G$102,2,FALSE)</f>
        <v>#N/A</v>
      </c>
    </row>
    <row r="437" spans="1:6" hidden="1" x14ac:dyDescent="0.2">
      <c r="A437" s="509"/>
      <c r="B437" s="510"/>
      <c r="C437" s="79"/>
      <c r="D437" s="91">
        <f>VLOOKUP(C437,Itinerario!$D$86:$W$116,18,FALSE)</f>
        <v>0</v>
      </c>
      <c r="E437" s="92">
        <f>VLOOKUP(C437,Itinerario!$D$86:$W$116,19,FALSE)</f>
        <v>0</v>
      </c>
      <c r="F437" s="92" t="e">
        <f>VLOOKUP(C437,Organización_Modular!$F$72:$G$102,2,FALSE)</f>
        <v>#N/A</v>
      </c>
    </row>
    <row r="438" spans="1:6" hidden="1" x14ac:dyDescent="0.2">
      <c r="A438" s="509"/>
      <c r="B438" s="510"/>
      <c r="C438" s="79"/>
      <c r="D438" s="91">
        <f>VLOOKUP(C438,Itinerario!$D$86:$W$116,18,FALSE)</f>
        <v>0</v>
      </c>
      <c r="E438" s="92">
        <f>VLOOKUP(C438,Itinerario!$D$86:$W$116,19,FALSE)</f>
        <v>0</v>
      </c>
      <c r="F438" s="92" t="e">
        <f>VLOOKUP(C438,Organización_Modular!$F$72:$G$102,2,FALSE)</f>
        <v>#N/A</v>
      </c>
    </row>
    <row r="439" spans="1:6" hidden="1" x14ac:dyDescent="0.2">
      <c r="A439" s="509"/>
      <c r="B439" s="510"/>
      <c r="C439" s="79"/>
      <c r="D439" s="91">
        <f>VLOOKUP(C439,Itinerario!$D$86:$W$116,18,FALSE)</f>
        <v>0</v>
      </c>
      <c r="E439" s="92">
        <f>VLOOKUP(C439,Itinerario!$D$86:$W$116,19,FALSE)</f>
        <v>0</v>
      </c>
      <c r="F439" s="92" t="e">
        <f>VLOOKUP(C439,Organización_Modular!$F$72:$G$102,2,FALSE)</f>
        <v>#N/A</v>
      </c>
    </row>
    <row r="440" spans="1:6" hidden="1" x14ac:dyDescent="0.2">
      <c r="A440" s="509"/>
      <c r="B440" s="510"/>
      <c r="C440" s="79"/>
      <c r="D440" s="91">
        <f>VLOOKUP(C440,Itinerario!$D$86:$W$116,18,FALSE)</f>
        <v>0</v>
      </c>
      <c r="E440" s="92">
        <f>VLOOKUP(C440,Itinerario!$D$86:$W$116,19,FALSE)</f>
        <v>0</v>
      </c>
      <c r="F440" s="92" t="e">
        <f>VLOOKUP(C440,Organización_Modular!$F$72:$G$102,2,FALSE)</f>
        <v>#N/A</v>
      </c>
    </row>
    <row r="441" spans="1:6" hidden="1" x14ac:dyDescent="0.2">
      <c r="A441" s="509"/>
      <c r="B441" s="510"/>
      <c r="C441" s="79"/>
      <c r="D441" s="91">
        <f>VLOOKUP(C441,Itinerario!$D$86:$W$116,18,FALSE)</f>
        <v>0</v>
      </c>
      <c r="E441" s="92">
        <f>VLOOKUP(C441,Itinerario!$D$86:$W$116,19,FALSE)</f>
        <v>0</v>
      </c>
      <c r="F441" s="92" t="e">
        <f>VLOOKUP(C441,Organización_Modular!$F$72:$G$102,2,FALSE)</f>
        <v>#N/A</v>
      </c>
    </row>
    <row r="442" spans="1:6" hidden="1" x14ac:dyDescent="0.2">
      <c r="A442" s="509"/>
      <c r="B442" s="510"/>
      <c r="C442" s="79"/>
      <c r="D442" s="91">
        <f>VLOOKUP(C442,Itinerario!$D$86:$W$116,18,FALSE)</f>
        <v>0</v>
      </c>
      <c r="E442" s="92">
        <f>VLOOKUP(C442,Itinerario!$D$86:$W$116,19,FALSE)</f>
        <v>0</v>
      </c>
      <c r="F442" s="92" t="e">
        <f>VLOOKUP(C442,Organización_Modular!$F$72:$G$102,2,FALSE)</f>
        <v>#N/A</v>
      </c>
    </row>
    <row r="443" spans="1:6" hidden="1" x14ac:dyDescent="0.2">
      <c r="A443" s="509"/>
      <c r="B443" s="510"/>
      <c r="C443" s="79"/>
      <c r="D443" s="91">
        <f>VLOOKUP(C443,Itinerario!$D$86:$W$116,18,FALSE)</f>
        <v>0</v>
      </c>
      <c r="E443" s="92">
        <f>VLOOKUP(C443,Itinerario!$D$86:$W$116,19,FALSE)</f>
        <v>0</v>
      </c>
      <c r="F443" s="92" t="e">
        <f>VLOOKUP(C443,Organización_Modular!$F$72:$G$102,2,FALSE)</f>
        <v>#N/A</v>
      </c>
    </row>
    <row r="444" spans="1:6" hidden="1" x14ac:dyDescent="0.2">
      <c r="A444" s="509"/>
      <c r="B444" s="510"/>
      <c r="C444" s="79"/>
      <c r="D444" s="91">
        <f>VLOOKUP(C444,Itinerario!$D$86:$W$116,18,FALSE)</f>
        <v>0</v>
      </c>
      <c r="E444" s="92">
        <f>VLOOKUP(C444,Itinerario!$D$86:$W$116,19,FALSE)</f>
        <v>0</v>
      </c>
      <c r="F444" s="92" t="e">
        <f>VLOOKUP(C444,Organización_Modular!$F$72:$G$102,2,FALSE)</f>
        <v>#N/A</v>
      </c>
    </row>
    <row r="445" spans="1:6" hidden="1" x14ac:dyDescent="0.2">
      <c r="A445" s="509"/>
      <c r="B445" s="510"/>
      <c r="C445" s="79"/>
      <c r="D445" s="91">
        <f>VLOOKUP(C445,Itinerario!$D$86:$W$116,18,FALSE)</f>
        <v>0</v>
      </c>
      <c r="E445" s="92">
        <f>VLOOKUP(C445,Itinerario!$D$86:$W$116,19,FALSE)</f>
        <v>0</v>
      </c>
      <c r="F445" s="92" t="e">
        <f>VLOOKUP(C445,Organización_Modular!$F$72:$G$102,2,FALSE)</f>
        <v>#N/A</v>
      </c>
    </row>
    <row r="446" spans="1:6" hidden="1" x14ac:dyDescent="0.2">
      <c r="A446" s="509"/>
      <c r="B446" s="510"/>
      <c r="C446" s="79"/>
      <c r="D446" s="91">
        <f>VLOOKUP(C446,Itinerario!$D$86:$W$116,18,FALSE)</f>
        <v>0</v>
      </c>
      <c r="E446" s="92">
        <f>VLOOKUP(C446,Itinerario!$D$86:$W$116,19,FALSE)</f>
        <v>0</v>
      </c>
      <c r="F446" s="92" t="e">
        <f>VLOOKUP(C446,Organización_Modular!$F$72:$G$102,2,FALSE)</f>
        <v>#N/A</v>
      </c>
    </row>
    <row r="447" spans="1:6" hidden="1" x14ac:dyDescent="0.2">
      <c r="A447" s="509"/>
      <c r="B447" s="510"/>
      <c r="C447" s="79"/>
      <c r="D447" s="91">
        <f>VLOOKUP(C447,Itinerario!$D$86:$W$116,18,FALSE)</f>
        <v>0</v>
      </c>
      <c r="E447" s="92">
        <f>VLOOKUP(C447,Itinerario!$D$86:$W$116,19,FALSE)</f>
        <v>0</v>
      </c>
      <c r="F447" s="92" t="e">
        <f>VLOOKUP(C447,Organización_Modular!$F$72:$G$102,2,FALSE)</f>
        <v>#N/A</v>
      </c>
    </row>
    <row r="448" spans="1:6" hidden="1" x14ac:dyDescent="0.2">
      <c r="A448" s="509"/>
      <c r="B448" s="510"/>
      <c r="C448" s="80"/>
      <c r="D448" s="91">
        <f>VLOOKUP(C448,Itinerario!$D$86:$W$116,18,FALSE)</f>
        <v>0</v>
      </c>
      <c r="E448" s="92">
        <f>VLOOKUP(C448,Itinerario!$D$86:$W$116,19,FALSE)</f>
        <v>0</v>
      </c>
      <c r="F448" s="92" t="e">
        <f>VLOOKUP(C448,Organización_Modular!$F$72:$G$102,2,FALSE)</f>
        <v>#N/A</v>
      </c>
    </row>
    <row r="449" spans="1:6" hidden="1" x14ac:dyDescent="0.2">
      <c r="A449" s="509"/>
      <c r="B449" s="510"/>
      <c r="C449" s="79"/>
      <c r="D449" s="91">
        <f>VLOOKUP(C449,Itinerario!$D$86:$W$116,18,FALSE)</f>
        <v>0</v>
      </c>
      <c r="E449" s="92">
        <f>VLOOKUP(C449,Itinerario!$D$86:$W$116,19,FALSE)</f>
        <v>0</v>
      </c>
      <c r="F449" s="92" t="e">
        <f>VLOOKUP(C449,Organización_Modular!$F$72:$G$102,2,FALSE)</f>
        <v>#N/A</v>
      </c>
    </row>
    <row r="450" spans="1:6" hidden="1" x14ac:dyDescent="0.2">
      <c r="A450" s="509"/>
      <c r="B450" s="510"/>
      <c r="C450" s="79"/>
      <c r="D450" s="91">
        <f>VLOOKUP(C450,Itinerario!$D$86:$W$116,18,FALSE)</f>
        <v>0</v>
      </c>
      <c r="E450" s="92">
        <f>VLOOKUP(C450,Itinerario!$D$86:$W$116,19,FALSE)</f>
        <v>0</v>
      </c>
      <c r="F450" s="92" t="e">
        <f>VLOOKUP(C450,Organización_Modular!$F$72:$G$102,2,FALSE)</f>
        <v>#N/A</v>
      </c>
    </row>
    <row r="451" spans="1:6" hidden="1" x14ac:dyDescent="0.2">
      <c r="A451" s="509"/>
      <c r="B451" s="510"/>
      <c r="C451" s="79"/>
      <c r="D451" s="91">
        <f>VLOOKUP(C451,Itinerario!$D$86:$W$116,18,FALSE)</f>
        <v>0</v>
      </c>
      <c r="E451" s="92">
        <f>VLOOKUP(C451,Itinerario!$D$86:$W$116,19,FALSE)</f>
        <v>0</v>
      </c>
      <c r="F451" s="92" t="e">
        <f>VLOOKUP(C451,Organización_Modular!$F$72:$G$102,2,FALSE)</f>
        <v>#N/A</v>
      </c>
    </row>
    <row r="452" spans="1:6" hidden="1" x14ac:dyDescent="0.2">
      <c r="A452" s="509"/>
      <c r="B452" s="510"/>
      <c r="C452" s="79"/>
      <c r="D452" s="91">
        <f>VLOOKUP(C452,Itinerario!$D$86:$W$116,18,FALSE)</f>
        <v>0</v>
      </c>
      <c r="E452" s="92">
        <f>VLOOKUP(C452,Itinerario!$D$86:$W$116,19,FALSE)</f>
        <v>0</v>
      </c>
      <c r="F452" s="92" t="e">
        <f>VLOOKUP(C452,Organización_Modular!$F$72:$G$102,2,FALSE)</f>
        <v>#N/A</v>
      </c>
    </row>
    <row r="453" spans="1:6" hidden="1" x14ac:dyDescent="0.2">
      <c r="A453" s="509"/>
      <c r="B453" s="510"/>
      <c r="C453" s="79"/>
      <c r="D453" s="91">
        <f>VLOOKUP(C453,Itinerario!$D$86:$W$116,18,FALSE)</f>
        <v>0</v>
      </c>
      <c r="E453" s="92">
        <f>VLOOKUP(C453,Itinerario!$D$86:$W$116,19,FALSE)</f>
        <v>0</v>
      </c>
      <c r="F453" s="92" t="e">
        <f>VLOOKUP(C453,Organización_Modular!$F$72:$G$102,2,FALSE)</f>
        <v>#N/A</v>
      </c>
    </row>
    <row r="454" spans="1:6" hidden="1" x14ac:dyDescent="0.2">
      <c r="A454" s="509"/>
      <c r="B454" s="510"/>
      <c r="C454" s="79"/>
      <c r="D454" s="91">
        <f>VLOOKUP(C454,Itinerario!$D$86:$W$116,18,FALSE)</f>
        <v>0</v>
      </c>
      <c r="E454" s="92">
        <f>VLOOKUP(C454,Itinerario!$D$86:$W$116,19,FALSE)</f>
        <v>0</v>
      </c>
      <c r="F454" s="92" t="e">
        <f>VLOOKUP(C454,Organización_Modular!$F$72:$G$102,2,FALSE)</f>
        <v>#N/A</v>
      </c>
    </row>
    <row r="455" spans="1:6" hidden="1" x14ac:dyDescent="0.2">
      <c r="A455" s="509"/>
      <c r="B455" s="510"/>
      <c r="C455" s="79"/>
      <c r="D455" s="91">
        <f>VLOOKUP(C455,Itinerario!$D$86:$W$116,18,FALSE)</f>
        <v>0</v>
      </c>
      <c r="E455" s="92">
        <f>VLOOKUP(C455,Itinerario!$D$86:$W$116,19,FALSE)</f>
        <v>0</v>
      </c>
      <c r="F455" s="92" t="e">
        <f>VLOOKUP(C455,Organización_Modular!$F$72:$G$102,2,FALSE)</f>
        <v>#N/A</v>
      </c>
    </row>
    <row r="456" spans="1:6" hidden="1" x14ac:dyDescent="0.2">
      <c r="A456" s="509"/>
      <c r="B456" s="510"/>
      <c r="C456" s="79"/>
      <c r="D456" s="91">
        <f>VLOOKUP(C456,Itinerario!$D$86:$W$116,18,FALSE)</f>
        <v>0</v>
      </c>
      <c r="E456" s="92">
        <f>VLOOKUP(C456,Itinerario!$D$86:$W$116,19,FALSE)</f>
        <v>0</v>
      </c>
      <c r="F456" s="92" t="e">
        <f>VLOOKUP(C456,Organización_Modular!$F$72:$G$102,2,FALSE)</f>
        <v>#N/A</v>
      </c>
    </row>
    <row r="457" spans="1:6" hidden="1" x14ac:dyDescent="0.2">
      <c r="A457" s="509"/>
      <c r="B457" s="510"/>
      <c r="C457" s="79"/>
      <c r="D457" s="91">
        <f>VLOOKUP(C457,Itinerario!$D$86:$W$116,18,FALSE)</f>
        <v>0</v>
      </c>
      <c r="E457" s="92">
        <f>VLOOKUP(C457,Itinerario!$D$86:$W$116,19,FALSE)</f>
        <v>0</v>
      </c>
      <c r="F457" s="92" t="e">
        <f>VLOOKUP(C457,Organización_Modular!$F$72:$G$102,2,FALSE)</f>
        <v>#N/A</v>
      </c>
    </row>
    <row r="458" spans="1:6" hidden="1" x14ac:dyDescent="0.2">
      <c r="A458" s="509"/>
      <c r="B458" s="510"/>
      <c r="C458" s="79"/>
      <c r="D458" s="91">
        <f>VLOOKUP(C458,Itinerario!$D$86:$W$116,18,FALSE)</f>
        <v>0</v>
      </c>
      <c r="E458" s="92">
        <f>VLOOKUP(C458,Itinerario!$D$86:$W$116,19,FALSE)</f>
        <v>0</v>
      </c>
      <c r="F458" s="92" t="e">
        <f>VLOOKUP(C458,Organización_Modular!$F$72:$G$102,2,FALSE)</f>
        <v>#N/A</v>
      </c>
    </row>
    <row r="459" spans="1:6" hidden="1" x14ac:dyDescent="0.2">
      <c r="A459" s="509"/>
      <c r="B459" s="510"/>
      <c r="C459" s="79"/>
      <c r="D459" s="91">
        <f>VLOOKUP(C459,Itinerario!$D$86:$W$116,18,FALSE)</f>
        <v>0</v>
      </c>
      <c r="E459" s="92">
        <f>VLOOKUP(C459,Itinerario!$D$86:$W$116,19,FALSE)</f>
        <v>0</v>
      </c>
      <c r="F459" s="92" t="e">
        <f>VLOOKUP(C459,Organización_Modular!$F$72:$G$102,2,FALSE)</f>
        <v>#N/A</v>
      </c>
    </row>
    <row r="460" spans="1:6" hidden="1" x14ac:dyDescent="0.2">
      <c r="A460" s="509"/>
      <c r="B460" s="510"/>
      <c r="C460" s="79"/>
      <c r="D460" s="91">
        <f>VLOOKUP(C460,Itinerario!$D$86:$W$116,18,FALSE)</f>
        <v>0</v>
      </c>
      <c r="E460" s="92">
        <f>VLOOKUP(C460,Itinerario!$D$86:$W$116,19,FALSE)</f>
        <v>0</v>
      </c>
      <c r="F460" s="92" t="e">
        <f>VLOOKUP(C460,Organización_Modular!$F$72:$G$102,2,FALSE)</f>
        <v>#N/A</v>
      </c>
    </row>
    <row r="461" spans="1:6" hidden="1" x14ac:dyDescent="0.2">
      <c r="A461" s="509"/>
      <c r="B461" s="510"/>
      <c r="C461" s="79"/>
      <c r="D461" s="91">
        <f>VLOOKUP(C461,Itinerario!$D$86:$W$116,18,FALSE)</f>
        <v>0</v>
      </c>
      <c r="E461" s="92">
        <f>VLOOKUP(C461,Itinerario!$D$86:$W$116,19,FALSE)</f>
        <v>0</v>
      </c>
      <c r="F461" s="92" t="e">
        <f>VLOOKUP(C461,Organización_Modular!$F$72:$G$102,2,FALSE)</f>
        <v>#N/A</v>
      </c>
    </row>
    <row r="462" spans="1:6" hidden="1" x14ac:dyDescent="0.2">
      <c r="A462" s="509"/>
      <c r="B462" s="510"/>
      <c r="C462" s="79"/>
      <c r="D462" s="91">
        <f>VLOOKUP(C462,Itinerario!$D$86:$W$116,18,FALSE)</f>
        <v>0</v>
      </c>
      <c r="E462" s="92">
        <f>VLOOKUP(C462,Itinerario!$D$86:$W$116,19,FALSE)</f>
        <v>0</v>
      </c>
      <c r="F462" s="92" t="e">
        <f>VLOOKUP(C462,Organización_Modular!$F$72:$G$102,2,FALSE)</f>
        <v>#N/A</v>
      </c>
    </row>
    <row r="463" spans="1:6" hidden="1" x14ac:dyDescent="0.2">
      <c r="A463" s="509"/>
      <c r="B463" s="510"/>
      <c r="C463" s="80"/>
      <c r="D463" s="91">
        <f>VLOOKUP(C463,Itinerario!$D$86:$W$116,18,FALSE)</f>
        <v>0</v>
      </c>
      <c r="E463" s="92">
        <f>VLOOKUP(C463,Itinerario!$D$86:$W$116,19,FALSE)</f>
        <v>0</v>
      </c>
      <c r="F463" s="92" t="e">
        <f>VLOOKUP(C463,Organización_Modular!$F$72:$G$102,2,FALSE)</f>
        <v>#N/A</v>
      </c>
    </row>
    <row r="464" spans="1:6" hidden="1" x14ac:dyDescent="0.2">
      <c r="A464" s="509">
        <f>Itinerario!A117</f>
        <v>0</v>
      </c>
      <c r="B464" s="510" t="str">
        <f>Ambiente_Equipamiento!$A$15</f>
        <v>Aula pedagógica</v>
      </c>
      <c r="C464" s="78"/>
      <c r="D464" s="91">
        <f>VLOOKUP(C464,Itinerario!$D$117:$W$147,18,FALSE)</f>
        <v>0</v>
      </c>
      <c r="E464" s="92">
        <f>VLOOKUP(C464,Itinerario!$D$117:$W$147,19,FALSE)</f>
        <v>0</v>
      </c>
      <c r="F464" s="92" t="e">
        <f>VLOOKUP(C464,Organización_Modular!$F$103:$G$133,2,FALSE)</f>
        <v>#N/A</v>
      </c>
    </row>
    <row r="465" spans="1:6" hidden="1" x14ac:dyDescent="0.2">
      <c r="A465" s="509"/>
      <c r="B465" s="510"/>
      <c r="C465" s="78"/>
      <c r="D465" s="91">
        <f>VLOOKUP(C465,Itinerario!$D$117:$W$147,18,FALSE)</f>
        <v>0</v>
      </c>
      <c r="E465" s="92">
        <f>VLOOKUP(C465,Itinerario!$D$117:$W$147,19,FALSE)</f>
        <v>0</v>
      </c>
      <c r="F465" s="92" t="e">
        <f>VLOOKUP(C465,Organización_Modular!$F$103:$G$133,2,FALSE)</f>
        <v>#N/A</v>
      </c>
    </row>
    <row r="466" spans="1:6" hidden="1" x14ac:dyDescent="0.2">
      <c r="A466" s="509"/>
      <c r="B466" s="510"/>
      <c r="C466" s="78"/>
      <c r="D466" s="91">
        <f>VLOOKUP(C466,Itinerario!$D$117:$W$147,18,FALSE)</f>
        <v>0</v>
      </c>
      <c r="E466" s="92">
        <f>VLOOKUP(C466,Itinerario!$D$117:$W$147,19,FALSE)</f>
        <v>0</v>
      </c>
      <c r="F466" s="92" t="e">
        <f>VLOOKUP(C466,Organización_Modular!$F$103:$G$133,2,FALSE)</f>
        <v>#N/A</v>
      </c>
    </row>
    <row r="467" spans="1:6" hidden="1" x14ac:dyDescent="0.2">
      <c r="A467" s="509"/>
      <c r="B467" s="510"/>
      <c r="C467" s="78"/>
      <c r="D467" s="91">
        <f>VLOOKUP(C467,Itinerario!$D$117:$W$147,18,FALSE)</f>
        <v>0</v>
      </c>
      <c r="E467" s="92">
        <f>VLOOKUP(C467,Itinerario!$D$117:$W$147,19,FALSE)</f>
        <v>0</v>
      </c>
      <c r="F467" s="92" t="e">
        <f>VLOOKUP(C467,Organización_Modular!$F$103:$G$133,2,FALSE)</f>
        <v>#N/A</v>
      </c>
    </row>
    <row r="468" spans="1:6" hidden="1" x14ac:dyDescent="0.2">
      <c r="A468" s="509"/>
      <c r="B468" s="510"/>
      <c r="C468" s="78"/>
      <c r="D468" s="91">
        <f>VLOOKUP(C468,Itinerario!$D$117:$W$147,18,FALSE)</f>
        <v>0</v>
      </c>
      <c r="E468" s="92">
        <f>VLOOKUP(C468,Itinerario!$D$117:$W$147,19,FALSE)</f>
        <v>0</v>
      </c>
      <c r="F468" s="92" t="e">
        <f>VLOOKUP(C468,Organización_Modular!$F$103:$G$133,2,FALSE)</f>
        <v>#N/A</v>
      </c>
    </row>
    <row r="469" spans="1:6" hidden="1" x14ac:dyDescent="0.2">
      <c r="A469" s="509"/>
      <c r="B469" s="510"/>
      <c r="C469" s="78"/>
      <c r="D469" s="91">
        <f>VLOOKUP(C469,Itinerario!$D$117:$W$147,18,FALSE)</f>
        <v>0</v>
      </c>
      <c r="E469" s="92">
        <f>VLOOKUP(C469,Itinerario!$D$117:$W$147,19,FALSE)</f>
        <v>0</v>
      </c>
      <c r="F469" s="92" t="e">
        <f>VLOOKUP(C469,Organización_Modular!$F$103:$G$133,2,FALSE)</f>
        <v>#N/A</v>
      </c>
    </row>
    <row r="470" spans="1:6" hidden="1" x14ac:dyDescent="0.2">
      <c r="A470" s="509"/>
      <c r="B470" s="510"/>
      <c r="C470" s="78"/>
      <c r="D470" s="91">
        <f>VLOOKUP(C470,Itinerario!$D$117:$W$147,18,FALSE)</f>
        <v>0</v>
      </c>
      <c r="E470" s="92">
        <f>VLOOKUP(C470,Itinerario!$D$117:$W$147,19,FALSE)</f>
        <v>0</v>
      </c>
      <c r="F470" s="92" t="e">
        <f>VLOOKUP(C470,Organización_Modular!$F$103:$G$133,2,FALSE)</f>
        <v>#N/A</v>
      </c>
    </row>
    <row r="471" spans="1:6" hidden="1" x14ac:dyDescent="0.2">
      <c r="A471" s="509"/>
      <c r="B471" s="510"/>
      <c r="C471" s="78"/>
      <c r="D471" s="91">
        <f>VLOOKUP(C471,Itinerario!$D$117:$W$147,18,FALSE)</f>
        <v>0</v>
      </c>
      <c r="E471" s="92">
        <f>VLOOKUP(C471,Itinerario!$D$117:$W$147,19,FALSE)</f>
        <v>0</v>
      </c>
      <c r="F471" s="92" t="e">
        <f>VLOOKUP(C471,Organización_Modular!$F$103:$G$133,2,FALSE)</f>
        <v>#N/A</v>
      </c>
    </row>
    <row r="472" spans="1:6" hidden="1" x14ac:dyDescent="0.2">
      <c r="A472" s="509"/>
      <c r="B472" s="510"/>
      <c r="C472" s="78"/>
      <c r="D472" s="91">
        <f>VLOOKUP(C472,Itinerario!$D$117:$W$147,18,FALSE)</f>
        <v>0</v>
      </c>
      <c r="E472" s="92">
        <f>VLOOKUP(C472,Itinerario!$D$117:$W$147,19,FALSE)</f>
        <v>0</v>
      </c>
      <c r="F472" s="92" t="e">
        <f>VLOOKUP(C472,Organización_Modular!$F$103:$G$133,2,FALSE)</f>
        <v>#N/A</v>
      </c>
    </row>
    <row r="473" spans="1:6" hidden="1" x14ac:dyDescent="0.2">
      <c r="A473" s="509"/>
      <c r="B473" s="510"/>
      <c r="C473" s="78"/>
      <c r="D473" s="91">
        <f>VLOOKUP(C473,Itinerario!$D$117:$W$147,18,FALSE)</f>
        <v>0</v>
      </c>
      <c r="E473" s="92">
        <f>VLOOKUP(C473,Itinerario!$D$117:$W$147,19,FALSE)</f>
        <v>0</v>
      </c>
      <c r="F473" s="92" t="e">
        <f>VLOOKUP(C473,Organización_Modular!$F$103:$G$133,2,FALSE)</f>
        <v>#N/A</v>
      </c>
    </row>
    <row r="474" spans="1:6" hidden="1" x14ac:dyDescent="0.2">
      <c r="A474" s="509"/>
      <c r="B474" s="510"/>
      <c r="C474" s="78"/>
      <c r="D474" s="91">
        <f>VLOOKUP(C474,Itinerario!$D$117:$W$147,18,FALSE)</f>
        <v>0</v>
      </c>
      <c r="E474" s="92">
        <f>VLOOKUP(C474,Itinerario!$D$117:$W$147,19,FALSE)</f>
        <v>0</v>
      </c>
      <c r="F474" s="92" t="e">
        <f>VLOOKUP(C474,Organización_Modular!$F$103:$G$133,2,FALSE)</f>
        <v>#N/A</v>
      </c>
    </row>
    <row r="475" spans="1:6" hidden="1" x14ac:dyDescent="0.2">
      <c r="A475" s="509"/>
      <c r="B475" s="510"/>
      <c r="C475" s="78"/>
      <c r="D475" s="91">
        <f>VLOOKUP(C475,Itinerario!$D$117:$W$147,18,FALSE)</f>
        <v>0</v>
      </c>
      <c r="E475" s="92">
        <f>VLOOKUP(C475,Itinerario!$D$117:$W$147,19,FALSE)</f>
        <v>0</v>
      </c>
      <c r="F475" s="92" t="e">
        <f>VLOOKUP(C475,Organización_Modular!$F$103:$G$133,2,FALSE)</f>
        <v>#N/A</v>
      </c>
    </row>
    <row r="476" spans="1:6" hidden="1" x14ac:dyDescent="0.2">
      <c r="A476" s="509"/>
      <c r="B476" s="510"/>
      <c r="C476" s="78"/>
      <c r="D476" s="91">
        <f>VLOOKUP(C476,Itinerario!$D$117:$W$147,18,FALSE)</f>
        <v>0</v>
      </c>
      <c r="E476" s="92">
        <f>VLOOKUP(C476,Itinerario!$D$117:$W$147,19,FALSE)</f>
        <v>0</v>
      </c>
      <c r="F476" s="92" t="e">
        <f>VLOOKUP(C476,Organización_Modular!$F$103:$G$133,2,FALSE)</f>
        <v>#N/A</v>
      </c>
    </row>
    <row r="477" spans="1:6" hidden="1" x14ac:dyDescent="0.2">
      <c r="A477" s="509"/>
      <c r="B477" s="510"/>
      <c r="C477" s="78"/>
      <c r="D477" s="91">
        <f>VLOOKUP(C477,Itinerario!$D$117:$W$147,18,FALSE)</f>
        <v>0</v>
      </c>
      <c r="E477" s="92">
        <f>VLOOKUP(C477,Itinerario!$D$117:$W$147,19,FALSE)</f>
        <v>0</v>
      </c>
      <c r="F477" s="92" t="e">
        <f>VLOOKUP(C477,Organización_Modular!$F$103:$G$133,2,FALSE)</f>
        <v>#N/A</v>
      </c>
    </row>
    <row r="478" spans="1:6" hidden="1" x14ac:dyDescent="0.2">
      <c r="A478" s="509"/>
      <c r="B478" s="510"/>
      <c r="C478" s="78"/>
      <c r="D478" s="91">
        <f>VLOOKUP(C478,Itinerario!$D$117:$W$147,18,FALSE)</f>
        <v>0</v>
      </c>
      <c r="E478" s="92">
        <f>VLOOKUP(C478,Itinerario!$D$117:$W$147,19,FALSE)</f>
        <v>0</v>
      </c>
      <c r="F478" s="92" t="e">
        <f>VLOOKUP(C478,Organización_Modular!$F$103:$G$133,2,FALSE)</f>
        <v>#N/A</v>
      </c>
    </row>
    <row r="479" spans="1:6" hidden="1" x14ac:dyDescent="0.2">
      <c r="A479" s="509"/>
      <c r="B479" s="510"/>
      <c r="C479" s="78"/>
      <c r="D479" s="91">
        <f>VLOOKUP(C479,Itinerario!$D$117:$W$147,18,FALSE)</f>
        <v>0</v>
      </c>
      <c r="E479" s="92">
        <f>VLOOKUP(C479,Itinerario!$D$117:$W$147,19,FALSE)</f>
        <v>0</v>
      </c>
      <c r="F479" s="92" t="e">
        <f>VLOOKUP(C479,Organización_Modular!$F$103:$G$133,2,FALSE)</f>
        <v>#N/A</v>
      </c>
    </row>
    <row r="480" spans="1:6" ht="12" hidden="1" customHeight="1" x14ac:dyDescent="0.2">
      <c r="A480" s="509"/>
      <c r="B480" s="510"/>
      <c r="C480" s="78"/>
      <c r="D480" s="91">
        <f>VLOOKUP(C480,Itinerario!$D$117:$W$147,18,FALSE)</f>
        <v>0</v>
      </c>
      <c r="E480" s="92">
        <f>VLOOKUP(C480,Itinerario!$D$117:$W$147,19,FALSE)</f>
        <v>0</v>
      </c>
      <c r="F480" s="92" t="e">
        <f>VLOOKUP(C480,Organización_Modular!$F$103:$G$133,2,FALSE)</f>
        <v>#N/A</v>
      </c>
    </row>
    <row r="481" spans="1:6" ht="12" hidden="1" customHeight="1" x14ac:dyDescent="0.2">
      <c r="A481" s="509"/>
      <c r="B481" s="510"/>
      <c r="C481" s="78"/>
      <c r="D481" s="91">
        <f>VLOOKUP(C481,Itinerario!$D$117:$W$147,18,FALSE)</f>
        <v>0</v>
      </c>
      <c r="E481" s="92">
        <f>VLOOKUP(C481,Itinerario!$D$117:$W$147,19,FALSE)</f>
        <v>0</v>
      </c>
      <c r="F481" s="92" t="e">
        <f>VLOOKUP(C481,Organización_Modular!$F$103:$G$133,2,FALSE)</f>
        <v>#N/A</v>
      </c>
    </row>
    <row r="482" spans="1:6" ht="12" hidden="1" customHeight="1" x14ac:dyDescent="0.2">
      <c r="A482" s="509"/>
      <c r="B482" s="510"/>
      <c r="C482" s="78"/>
      <c r="D482" s="91">
        <f>VLOOKUP(C482,Itinerario!$D$117:$W$147,18,FALSE)</f>
        <v>0</v>
      </c>
      <c r="E482" s="92">
        <f>VLOOKUP(C482,Itinerario!$D$117:$W$147,19,FALSE)</f>
        <v>0</v>
      </c>
      <c r="F482" s="92" t="e">
        <f>VLOOKUP(C482,Organización_Modular!$F$103:$G$133,2,FALSE)</f>
        <v>#N/A</v>
      </c>
    </row>
    <row r="483" spans="1:6" ht="12" hidden="1" customHeight="1" x14ac:dyDescent="0.2">
      <c r="A483" s="509"/>
      <c r="B483" s="510"/>
      <c r="C483" s="78"/>
      <c r="D483" s="91">
        <f>VLOOKUP(C483,Itinerario!$D$117:$W$147,18,FALSE)</f>
        <v>0</v>
      </c>
      <c r="E483" s="92">
        <f>VLOOKUP(C483,Itinerario!$D$117:$W$147,19,FALSE)</f>
        <v>0</v>
      </c>
      <c r="F483" s="92" t="e">
        <f>VLOOKUP(C483,Organización_Modular!$F$103:$G$133,2,FALSE)</f>
        <v>#N/A</v>
      </c>
    </row>
    <row r="484" spans="1:6" ht="12" hidden="1" customHeight="1" x14ac:dyDescent="0.2">
      <c r="A484" s="509"/>
      <c r="B484" s="510"/>
      <c r="C484" s="78"/>
      <c r="D484" s="91">
        <f>VLOOKUP(C484,Itinerario!$D$117:$W$147,18,FALSE)</f>
        <v>0</v>
      </c>
      <c r="E484" s="92">
        <f>VLOOKUP(C484,Itinerario!$D$117:$W$147,19,FALSE)</f>
        <v>0</v>
      </c>
      <c r="F484" s="92" t="e">
        <f>VLOOKUP(C484,Organización_Modular!$F$103:$G$133,2,FALSE)</f>
        <v>#N/A</v>
      </c>
    </row>
    <row r="485" spans="1:6" ht="12" hidden="1" customHeight="1" x14ac:dyDescent="0.2">
      <c r="A485" s="509"/>
      <c r="B485" s="510"/>
      <c r="C485" s="78"/>
      <c r="D485" s="91">
        <f>VLOOKUP(C485,Itinerario!$D$117:$W$147,18,FALSE)</f>
        <v>0</v>
      </c>
      <c r="E485" s="92">
        <f>VLOOKUP(C485,Itinerario!$D$117:$W$147,19,FALSE)</f>
        <v>0</v>
      </c>
      <c r="F485" s="92" t="e">
        <f>VLOOKUP(C485,Organización_Modular!$F$103:$G$133,2,FALSE)</f>
        <v>#N/A</v>
      </c>
    </row>
    <row r="486" spans="1:6" ht="12" hidden="1" customHeight="1" x14ac:dyDescent="0.2">
      <c r="A486" s="509"/>
      <c r="B486" s="510"/>
      <c r="C486" s="78"/>
      <c r="D486" s="91">
        <f>VLOOKUP(C486,Itinerario!$D$117:$W$147,18,FALSE)</f>
        <v>0</v>
      </c>
      <c r="E486" s="92">
        <f>VLOOKUP(C486,Itinerario!$D$117:$W$147,19,FALSE)</f>
        <v>0</v>
      </c>
      <c r="F486" s="92" t="e">
        <f>VLOOKUP(C486,Organización_Modular!$F$103:$G$133,2,FALSE)</f>
        <v>#N/A</v>
      </c>
    </row>
    <row r="487" spans="1:6" ht="12" hidden="1" customHeight="1" x14ac:dyDescent="0.2">
      <c r="A487" s="509"/>
      <c r="B487" s="510"/>
      <c r="C487" s="78"/>
      <c r="D487" s="91">
        <f>VLOOKUP(C487,Itinerario!$D$117:$W$147,18,FALSE)</f>
        <v>0</v>
      </c>
      <c r="E487" s="92">
        <f>VLOOKUP(C487,Itinerario!$D$117:$W$147,19,FALSE)</f>
        <v>0</v>
      </c>
      <c r="F487" s="92" t="e">
        <f>VLOOKUP(C487,Organización_Modular!$F$103:$G$133,2,FALSE)</f>
        <v>#N/A</v>
      </c>
    </row>
    <row r="488" spans="1:6" ht="12" hidden="1" customHeight="1" x14ac:dyDescent="0.2">
      <c r="A488" s="509"/>
      <c r="B488" s="510"/>
      <c r="C488" s="78"/>
      <c r="D488" s="91">
        <f>VLOOKUP(C488,Itinerario!$D$117:$W$147,18,FALSE)</f>
        <v>0</v>
      </c>
      <c r="E488" s="92">
        <f>VLOOKUP(C488,Itinerario!$D$117:$W$147,19,FALSE)</f>
        <v>0</v>
      </c>
      <c r="F488" s="92" t="e">
        <f>VLOOKUP(C488,Organización_Modular!$F$103:$G$133,2,FALSE)</f>
        <v>#N/A</v>
      </c>
    </row>
    <row r="489" spans="1:6" ht="12" hidden="1" customHeight="1" x14ac:dyDescent="0.2">
      <c r="A489" s="509"/>
      <c r="B489" s="510"/>
      <c r="C489" s="78"/>
      <c r="D489" s="91">
        <f>VLOOKUP(C489,Itinerario!$D$117:$W$147,18,FALSE)</f>
        <v>0</v>
      </c>
      <c r="E489" s="92">
        <f>VLOOKUP(C489,Itinerario!$D$117:$W$147,19,FALSE)</f>
        <v>0</v>
      </c>
      <c r="F489" s="92" t="e">
        <f>VLOOKUP(C489,Organización_Modular!$F$103:$G$133,2,FALSE)</f>
        <v>#N/A</v>
      </c>
    </row>
    <row r="490" spans="1:6" ht="12" hidden="1" customHeight="1" x14ac:dyDescent="0.2">
      <c r="A490" s="509"/>
      <c r="B490" s="510"/>
      <c r="C490" s="78"/>
      <c r="D490" s="91">
        <f>VLOOKUP(C490,Itinerario!$D$117:$W$147,18,FALSE)</f>
        <v>0</v>
      </c>
      <c r="E490" s="92">
        <f>VLOOKUP(C490,Itinerario!$D$117:$W$147,19,FALSE)</f>
        <v>0</v>
      </c>
      <c r="F490" s="92" t="e">
        <f>VLOOKUP(C490,Organización_Modular!$F$103:$G$133,2,FALSE)</f>
        <v>#N/A</v>
      </c>
    </row>
    <row r="491" spans="1:6" ht="12" hidden="1" customHeight="1" x14ac:dyDescent="0.2">
      <c r="A491" s="509"/>
      <c r="B491" s="510"/>
      <c r="C491" s="78"/>
      <c r="D491" s="91">
        <f>VLOOKUP(C491,Itinerario!$D$117:$W$147,18,FALSE)</f>
        <v>0</v>
      </c>
      <c r="E491" s="92">
        <f>VLOOKUP(C491,Itinerario!$D$117:$W$147,19,FALSE)</f>
        <v>0</v>
      </c>
      <c r="F491" s="92" t="e">
        <f>VLOOKUP(C491,Organización_Modular!$F$103:$G$133,2,FALSE)</f>
        <v>#N/A</v>
      </c>
    </row>
    <row r="492" spans="1:6" hidden="1" x14ac:dyDescent="0.2">
      <c r="A492" s="509"/>
      <c r="B492" s="510"/>
      <c r="C492" s="78"/>
      <c r="D492" s="91">
        <f>VLOOKUP(C492,Itinerario!$D$117:$W$147,18,FALSE)</f>
        <v>0</v>
      </c>
      <c r="E492" s="92">
        <f>VLOOKUP(C492,Itinerario!$D$117:$W$147,19,FALSE)</f>
        <v>0</v>
      </c>
      <c r="F492" s="92" t="e">
        <f>VLOOKUP(C492,Organización_Modular!$F$103:$G$133,2,FALSE)</f>
        <v>#N/A</v>
      </c>
    </row>
    <row r="493" spans="1:6" hidden="1" x14ac:dyDescent="0.2">
      <c r="A493" s="509"/>
      <c r="B493" s="510"/>
      <c r="C493" s="78"/>
      <c r="D493" s="91">
        <f>VLOOKUP(C493,Itinerario!$D$117:$W$147,18,FALSE)</f>
        <v>0</v>
      </c>
      <c r="E493" s="92">
        <f>VLOOKUP(C493,Itinerario!$D$117:$W$147,19,FALSE)</f>
        <v>0</v>
      </c>
      <c r="F493" s="92" t="e">
        <f>VLOOKUP(C493,Organización_Modular!$F$103:$G$133,2,FALSE)</f>
        <v>#N/A</v>
      </c>
    </row>
    <row r="494" spans="1:6" hidden="1" x14ac:dyDescent="0.2">
      <c r="A494" s="509"/>
      <c r="B494" s="510"/>
      <c r="C494" s="78"/>
      <c r="D494" s="91">
        <f>VLOOKUP(C494,Itinerario!$D$117:$W$147,18,FALSE)</f>
        <v>0</v>
      </c>
      <c r="E494" s="92">
        <f>VLOOKUP(C494,Itinerario!$D$117:$W$147,19,FALSE)</f>
        <v>0</v>
      </c>
      <c r="F494" s="92" t="e">
        <f>VLOOKUP(C494,Organización_Modular!$F$103:$G$133,2,FALSE)</f>
        <v>#N/A</v>
      </c>
    </row>
    <row r="495" spans="1:6" hidden="1" x14ac:dyDescent="0.2">
      <c r="A495" s="509"/>
      <c r="B495" s="510"/>
      <c r="C495" s="78"/>
      <c r="D495" s="91">
        <f>VLOOKUP(C495,Itinerario!$D$117:$W$147,18,FALSE)</f>
        <v>0</v>
      </c>
      <c r="E495" s="92">
        <f>VLOOKUP(C495,Itinerario!$D$117:$W$147,19,FALSE)</f>
        <v>0</v>
      </c>
      <c r="F495" s="92" t="e">
        <f>VLOOKUP(C495,Organización_Modular!$F$103:$G$133,2,FALSE)</f>
        <v>#N/A</v>
      </c>
    </row>
    <row r="496" spans="1:6" hidden="1" x14ac:dyDescent="0.2">
      <c r="A496" s="509"/>
      <c r="B496" s="510"/>
      <c r="C496" s="78"/>
      <c r="D496" s="91">
        <f>VLOOKUP(C496,Itinerario!$D$117:$W$147,18,FALSE)</f>
        <v>0</v>
      </c>
      <c r="E496" s="92">
        <f>VLOOKUP(C496,Itinerario!$D$117:$W$147,19,FALSE)</f>
        <v>0</v>
      </c>
      <c r="F496" s="92" t="e">
        <f>VLOOKUP(C496,Organización_Modular!$F$103:$G$133,2,FALSE)</f>
        <v>#N/A</v>
      </c>
    </row>
    <row r="497" spans="1:6" hidden="1" x14ac:dyDescent="0.2">
      <c r="A497" s="509"/>
      <c r="B497" s="510"/>
      <c r="C497" s="78"/>
      <c r="D497" s="91">
        <f>VLOOKUP(C497,Itinerario!$D$117:$W$147,18,FALSE)</f>
        <v>0</v>
      </c>
      <c r="E497" s="92">
        <f>VLOOKUP(C497,Itinerario!$D$117:$W$147,19,FALSE)</f>
        <v>0</v>
      </c>
      <c r="F497" s="92" t="e">
        <f>VLOOKUP(C497,Organización_Modular!$F$103:$G$133,2,FALSE)</f>
        <v>#N/A</v>
      </c>
    </row>
    <row r="498" spans="1:6" hidden="1" x14ac:dyDescent="0.2">
      <c r="A498" s="509"/>
      <c r="B498" s="510"/>
      <c r="C498" s="78"/>
      <c r="D498" s="91">
        <f>VLOOKUP(C498,Itinerario!$D$117:$W$147,18,FALSE)</f>
        <v>0</v>
      </c>
      <c r="E498" s="92">
        <f>VLOOKUP(C498,Itinerario!$D$117:$W$147,19,FALSE)</f>
        <v>0</v>
      </c>
      <c r="F498" s="92" t="e">
        <f>VLOOKUP(C498,Organización_Modular!$F$103:$G$133,2,FALSE)</f>
        <v>#N/A</v>
      </c>
    </row>
    <row r="499" spans="1:6" hidden="1" x14ac:dyDescent="0.2">
      <c r="A499" s="509"/>
      <c r="B499" s="510"/>
      <c r="C499" s="78"/>
      <c r="D499" s="91">
        <f>VLOOKUP(C499,Itinerario!$D$117:$W$147,18,FALSE)</f>
        <v>0</v>
      </c>
      <c r="E499" s="92">
        <f>VLOOKUP(C499,Itinerario!$D$117:$W$147,19,FALSE)</f>
        <v>0</v>
      </c>
      <c r="F499" s="92" t="e">
        <f>VLOOKUP(C499,Organización_Modular!$F$103:$G$133,2,FALSE)</f>
        <v>#N/A</v>
      </c>
    </row>
    <row r="500" spans="1:6" hidden="1" x14ac:dyDescent="0.2">
      <c r="A500" s="509"/>
      <c r="B500" s="510"/>
      <c r="C500" s="78"/>
      <c r="D500" s="91">
        <f>VLOOKUP(C500,Itinerario!$D$117:$W$147,18,FALSE)</f>
        <v>0</v>
      </c>
      <c r="E500" s="92">
        <f>VLOOKUP(C500,Itinerario!$D$117:$W$147,19,FALSE)</f>
        <v>0</v>
      </c>
      <c r="F500" s="92" t="e">
        <f>VLOOKUP(C500,Organización_Modular!$F$103:$G$133,2,FALSE)</f>
        <v>#N/A</v>
      </c>
    </row>
    <row r="501" spans="1:6" hidden="1" x14ac:dyDescent="0.2">
      <c r="A501" s="509"/>
      <c r="B501" s="510"/>
      <c r="C501" s="78"/>
      <c r="D501" s="91">
        <f>VLOOKUP(C501,Itinerario!$D$117:$W$147,18,FALSE)</f>
        <v>0</v>
      </c>
      <c r="E501" s="92">
        <f>VLOOKUP(C501,Itinerario!$D$117:$W$147,19,FALSE)</f>
        <v>0</v>
      </c>
      <c r="F501" s="92" t="e">
        <f>VLOOKUP(C501,Organización_Modular!$F$103:$G$133,2,FALSE)</f>
        <v>#N/A</v>
      </c>
    </row>
    <row r="502" spans="1:6" hidden="1" x14ac:dyDescent="0.2">
      <c r="A502" s="509"/>
      <c r="B502" s="510"/>
      <c r="C502" s="78"/>
      <c r="D502" s="91">
        <f>VLOOKUP(C502,Itinerario!$D$117:$W$147,18,FALSE)</f>
        <v>0</v>
      </c>
      <c r="E502" s="92">
        <f>VLOOKUP(C502,Itinerario!$D$117:$W$147,19,FALSE)</f>
        <v>0</v>
      </c>
      <c r="F502" s="92" t="e">
        <f>VLOOKUP(C502,Organización_Modular!$F$103:$G$133,2,FALSE)</f>
        <v>#N/A</v>
      </c>
    </row>
    <row r="503" spans="1:6" hidden="1" x14ac:dyDescent="0.2">
      <c r="A503" s="509"/>
      <c r="B503" s="510"/>
      <c r="C503" s="78"/>
      <c r="D503" s="91">
        <f>VLOOKUP(C503,Itinerario!$D$117:$W$147,18,FALSE)</f>
        <v>0</v>
      </c>
      <c r="E503" s="92">
        <f>VLOOKUP(C503,Itinerario!$D$117:$W$147,19,FALSE)</f>
        <v>0</v>
      </c>
      <c r="F503" s="92" t="e">
        <f>VLOOKUP(C503,Organización_Modular!$F$103:$G$133,2,FALSE)</f>
        <v>#N/A</v>
      </c>
    </row>
    <row r="504" spans="1:6" hidden="1" x14ac:dyDescent="0.2">
      <c r="A504" s="509"/>
      <c r="B504" s="510"/>
      <c r="C504" s="78"/>
      <c r="D504" s="91">
        <f>VLOOKUP(C504,Itinerario!$D$117:$W$147,18,FALSE)</f>
        <v>0</v>
      </c>
      <c r="E504" s="92">
        <f>VLOOKUP(C504,Itinerario!$D$117:$W$147,19,FALSE)</f>
        <v>0</v>
      </c>
      <c r="F504" s="92" t="e">
        <f>VLOOKUP(C504,Organización_Modular!$F$103:$G$133,2,FALSE)</f>
        <v>#N/A</v>
      </c>
    </row>
    <row r="505" spans="1:6" hidden="1" x14ac:dyDescent="0.2">
      <c r="A505" s="509"/>
      <c r="B505" s="510"/>
      <c r="C505" s="78"/>
      <c r="D505" s="91">
        <f>VLOOKUP(C505,Itinerario!$D$117:$W$147,18,FALSE)</f>
        <v>0</v>
      </c>
      <c r="E505" s="92">
        <f>VLOOKUP(C505,Itinerario!$D$117:$W$147,19,FALSE)</f>
        <v>0</v>
      </c>
      <c r="F505" s="92" t="e">
        <f>VLOOKUP(C505,Organización_Modular!$F$103:$G$133,2,FALSE)</f>
        <v>#N/A</v>
      </c>
    </row>
    <row r="506" spans="1:6" hidden="1" x14ac:dyDescent="0.2">
      <c r="A506" s="509"/>
      <c r="B506" s="510"/>
      <c r="C506" s="78"/>
      <c r="D506" s="91">
        <f>VLOOKUP(C506,Itinerario!$D$117:$W$147,18,FALSE)</f>
        <v>0</v>
      </c>
      <c r="E506" s="92">
        <f>VLOOKUP(C506,Itinerario!$D$117:$W$147,19,FALSE)</f>
        <v>0</v>
      </c>
      <c r="F506" s="92" t="e">
        <f>VLOOKUP(C506,Organización_Modular!$F$103:$G$133,2,FALSE)</f>
        <v>#N/A</v>
      </c>
    </row>
    <row r="507" spans="1:6" hidden="1" x14ac:dyDescent="0.2">
      <c r="A507" s="509"/>
      <c r="B507" s="510"/>
      <c r="C507" s="78"/>
      <c r="D507" s="91">
        <f>VLOOKUP(C507,Itinerario!$D$117:$W$147,18,FALSE)</f>
        <v>0</v>
      </c>
      <c r="E507" s="92">
        <f>VLOOKUP(C507,Itinerario!$D$117:$W$147,19,FALSE)</f>
        <v>0</v>
      </c>
      <c r="F507" s="92" t="e">
        <f>VLOOKUP(C507,Organización_Modular!$F$103:$G$133,2,FALSE)</f>
        <v>#N/A</v>
      </c>
    </row>
    <row r="508" spans="1:6" hidden="1" x14ac:dyDescent="0.2">
      <c r="A508" s="509"/>
      <c r="B508" s="510"/>
      <c r="C508" s="78"/>
      <c r="D508" s="91">
        <f>VLOOKUP(C508,Itinerario!$D$117:$W$147,18,FALSE)</f>
        <v>0</v>
      </c>
      <c r="E508" s="92">
        <f>VLOOKUP(C508,Itinerario!$D$117:$W$147,19,FALSE)</f>
        <v>0</v>
      </c>
      <c r="F508" s="92" t="e">
        <f>VLOOKUP(C508,Organización_Modular!$F$103:$G$133,2,FALSE)</f>
        <v>#N/A</v>
      </c>
    </row>
    <row r="509" spans="1:6" hidden="1" x14ac:dyDescent="0.2">
      <c r="A509" s="509"/>
      <c r="B509" s="510"/>
      <c r="C509" s="78"/>
      <c r="D509" s="91">
        <f>VLOOKUP(C509,Itinerario!$D$117:$W$147,18,FALSE)</f>
        <v>0</v>
      </c>
      <c r="E509" s="92">
        <f>VLOOKUP(C509,Itinerario!$D$117:$W$147,19,FALSE)</f>
        <v>0</v>
      </c>
      <c r="F509" s="92" t="e">
        <f>VLOOKUP(C509,Organización_Modular!$F$103:$G$133,2,FALSE)</f>
        <v>#N/A</v>
      </c>
    </row>
    <row r="510" spans="1:6" hidden="1" x14ac:dyDescent="0.2">
      <c r="A510" s="509"/>
      <c r="B510" s="510"/>
      <c r="C510" s="78"/>
      <c r="D510" s="91">
        <f>VLOOKUP(C510,Itinerario!$D$117:$W$147,18,FALSE)</f>
        <v>0</v>
      </c>
      <c r="E510" s="92">
        <f>VLOOKUP(C510,Itinerario!$D$117:$W$147,19,FALSE)</f>
        <v>0</v>
      </c>
      <c r="F510" s="92" t="e">
        <f>VLOOKUP(C510,Organización_Modular!$F$103:$G$133,2,FALSE)</f>
        <v>#N/A</v>
      </c>
    </row>
    <row r="511" spans="1:6" hidden="1" x14ac:dyDescent="0.2">
      <c r="A511" s="509"/>
      <c r="B511" s="510"/>
      <c r="C511" s="78"/>
      <c r="D511" s="91">
        <f>VLOOKUP(C511,Itinerario!$D$117:$W$147,18,FALSE)</f>
        <v>0</v>
      </c>
      <c r="E511" s="92">
        <f>VLOOKUP(C511,Itinerario!$D$117:$W$147,19,FALSE)</f>
        <v>0</v>
      </c>
      <c r="F511" s="92" t="e">
        <f>VLOOKUP(C511,Organización_Modular!$F$103:$G$133,2,FALSE)</f>
        <v>#N/A</v>
      </c>
    </row>
    <row r="512" spans="1:6" hidden="1" x14ac:dyDescent="0.2">
      <c r="A512" s="509"/>
      <c r="B512" s="510"/>
      <c r="C512" s="78"/>
      <c r="D512" s="91">
        <f>VLOOKUP(C512,Itinerario!$D$117:$W$147,18,FALSE)</f>
        <v>0</v>
      </c>
      <c r="E512" s="92">
        <f>VLOOKUP(C512,Itinerario!$D$117:$W$147,19,FALSE)</f>
        <v>0</v>
      </c>
      <c r="F512" s="92" t="e">
        <f>VLOOKUP(C512,Organización_Modular!$F$103:$G$133,2,FALSE)</f>
        <v>#N/A</v>
      </c>
    </row>
    <row r="513" spans="1:6" hidden="1" x14ac:dyDescent="0.2">
      <c r="A513" s="509"/>
      <c r="B513" s="510"/>
      <c r="C513" s="78"/>
      <c r="D513" s="91">
        <f>VLOOKUP(C513,Itinerario!$D$117:$W$147,18,FALSE)</f>
        <v>0</v>
      </c>
      <c r="E513" s="92">
        <f>VLOOKUP(C513,Itinerario!$D$117:$W$147,19,FALSE)</f>
        <v>0</v>
      </c>
      <c r="F513" s="92" t="e">
        <f>VLOOKUP(C513,Organización_Modular!$F$103:$G$133,2,FALSE)</f>
        <v>#N/A</v>
      </c>
    </row>
    <row r="514" spans="1:6" hidden="1" x14ac:dyDescent="0.2">
      <c r="A514" s="509"/>
      <c r="B514" s="510"/>
      <c r="C514" s="78"/>
      <c r="D514" s="91">
        <f>VLOOKUP(C514,Itinerario!$D$117:$W$147,18,FALSE)</f>
        <v>0</v>
      </c>
      <c r="E514" s="92">
        <f>VLOOKUP(C514,Itinerario!$D$117:$W$147,19,FALSE)</f>
        <v>0</v>
      </c>
      <c r="F514" s="92" t="e">
        <f>VLOOKUP(C514,Organización_Modular!$F$103:$G$133,2,FALSE)</f>
        <v>#N/A</v>
      </c>
    </row>
    <row r="515" spans="1:6" hidden="1" x14ac:dyDescent="0.2">
      <c r="A515" s="509"/>
      <c r="B515" s="510"/>
      <c r="C515" s="78"/>
      <c r="D515" s="91">
        <f>VLOOKUP(C515,Itinerario!$D$117:$W$147,18,FALSE)</f>
        <v>0</v>
      </c>
      <c r="E515" s="92">
        <f>VLOOKUP(C515,Itinerario!$D$117:$W$147,19,FALSE)</f>
        <v>0</v>
      </c>
      <c r="F515" s="92" t="e">
        <f>VLOOKUP(C515,Organización_Modular!$F$103:$G$133,2,FALSE)</f>
        <v>#N/A</v>
      </c>
    </row>
    <row r="516" spans="1:6" hidden="1" x14ac:dyDescent="0.2">
      <c r="A516" s="509"/>
      <c r="B516" s="510"/>
      <c r="C516" s="78"/>
      <c r="D516" s="91">
        <f>VLOOKUP(C516,Itinerario!$D$117:$W$147,18,FALSE)</f>
        <v>0</v>
      </c>
      <c r="E516" s="92">
        <f>VLOOKUP(C516,Itinerario!$D$117:$W$147,19,FALSE)</f>
        <v>0</v>
      </c>
      <c r="F516" s="92" t="e">
        <f>VLOOKUP(C516,Organización_Modular!$F$103:$G$133,2,FALSE)</f>
        <v>#N/A</v>
      </c>
    </row>
    <row r="517" spans="1:6" hidden="1" x14ac:dyDescent="0.2">
      <c r="A517" s="509"/>
      <c r="B517" s="510"/>
      <c r="C517" s="78"/>
      <c r="D517" s="91">
        <f>VLOOKUP(C517,Itinerario!$D$117:$W$147,18,FALSE)</f>
        <v>0</v>
      </c>
      <c r="E517" s="92">
        <f>VLOOKUP(C517,Itinerario!$D$117:$W$147,19,FALSE)</f>
        <v>0</v>
      </c>
      <c r="F517" s="92" t="e">
        <f>VLOOKUP(C517,Organización_Modular!$F$103:$G$133,2,FALSE)</f>
        <v>#N/A</v>
      </c>
    </row>
    <row r="518" spans="1:6" hidden="1" x14ac:dyDescent="0.2">
      <c r="A518" s="509"/>
      <c r="B518" s="510"/>
      <c r="C518" s="78"/>
      <c r="D518" s="91">
        <f>VLOOKUP(C518,Itinerario!$D$117:$W$147,18,FALSE)</f>
        <v>0</v>
      </c>
      <c r="E518" s="92">
        <f>VLOOKUP(C518,Itinerario!$D$117:$W$147,19,FALSE)</f>
        <v>0</v>
      </c>
      <c r="F518" s="92" t="e">
        <f>VLOOKUP(C518,Organización_Modular!$F$103:$G$133,2,FALSE)</f>
        <v>#N/A</v>
      </c>
    </row>
    <row r="519" spans="1:6" hidden="1" x14ac:dyDescent="0.2">
      <c r="A519" s="509"/>
      <c r="B519" s="510"/>
      <c r="C519" s="78"/>
      <c r="D519" s="91">
        <f>VLOOKUP(C519,Itinerario!$D$117:$W$147,18,FALSE)</f>
        <v>0</v>
      </c>
      <c r="E519" s="92">
        <f>VLOOKUP(C519,Itinerario!$D$117:$W$147,19,FALSE)</f>
        <v>0</v>
      </c>
      <c r="F519" s="92" t="e">
        <f>VLOOKUP(C519,Organización_Modular!$F$103:$G$133,2,FALSE)</f>
        <v>#N/A</v>
      </c>
    </row>
    <row r="520" spans="1:6" hidden="1" x14ac:dyDescent="0.2">
      <c r="A520" s="509"/>
      <c r="B520" s="510"/>
      <c r="C520" s="78"/>
      <c r="D520" s="91">
        <f>VLOOKUP(C520,Itinerario!$D$117:$W$147,18,FALSE)</f>
        <v>0</v>
      </c>
      <c r="E520" s="92">
        <f>VLOOKUP(C520,Itinerario!$D$117:$W$147,19,FALSE)</f>
        <v>0</v>
      </c>
      <c r="F520" s="92" t="e">
        <f>VLOOKUP(C520,Organización_Modular!$F$103:$G$133,2,FALSE)</f>
        <v>#N/A</v>
      </c>
    </row>
    <row r="521" spans="1:6" hidden="1" x14ac:dyDescent="0.2">
      <c r="A521" s="509"/>
      <c r="B521" s="510"/>
      <c r="C521" s="78"/>
      <c r="D521" s="91">
        <f>VLOOKUP(C521,Itinerario!$D$117:$W$147,18,FALSE)</f>
        <v>0</v>
      </c>
      <c r="E521" s="92">
        <f>VLOOKUP(C521,Itinerario!$D$117:$W$147,19,FALSE)</f>
        <v>0</v>
      </c>
      <c r="F521" s="92" t="e">
        <f>VLOOKUP(C521,Organización_Modular!$F$103:$G$133,2,FALSE)</f>
        <v>#N/A</v>
      </c>
    </row>
    <row r="522" spans="1:6" hidden="1" x14ac:dyDescent="0.2">
      <c r="A522" s="509"/>
      <c r="B522" s="510"/>
      <c r="C522" s="78"/>
      <c r="D522" s="91">
        <f>VLOOKUP(C522,Itinerario!$D$117:$W$147,18,FALSE)</f>
        <v>0</v>
      </c>
      <c r="E522" s="92">
        <f>VLOOKUP(C522,Itinerario!$D$117:$W$147,19,FALSE)</f>
        <v>0</v>
      </c>
      <c r="F522" s="92" t="e">
        <f>VLOOKUP(C522,Organización_Modular!$F$103:$G$133,2,FALSE)</f>
        <v>#N/A</v>
      </c>
    </row>
    <row r="523" spans="1:6" hidden="1" x14ac:dyDescent="0.2">
      <c r="A523" s="509"/>
      <c r="B523" s="510"/>
      <c r="C523" s="78"/>
      <c r="D523" s="91">
        <f>VLOOKUP(C523,Itinerario!$D$117:$W$147,18,FALSE)</f>
        <v>0</v>
      </c>
      <c r="E523" s="92">
        <f>VLOOKUP(C523,Itinerario!$D$117:$W$147,19,FALSE)</f>
        <v>0</v>
      </c>
      <c r="F523" s="92" t="e">
        <f>VLOOKUP(C523,Organización_Modular!$F$103:$G$133,2,FALSE)</f>
        <v>#N/A</v>
      </c>
    </row>
    <row r="524" spans="1:6" hidden="1" x14ac:dyDescent="0.2">
      <c r="A524" s="509"/>
      <c r="B524" s="510"/>
      <c r="C524" s="78"/>
      <c r="D524" s="91">
        <f>VLOOKUP(C524,Itinerario!$D$117:$W$147,18,FALSE)</f>
        <v>0</v>
      </c>
      <c r="E524" s="92">
        <f>VLOOKUP(C524,Itinerario!$D$117:$W$147,19,FALSE)</f>
        <v>0</v>
      </c>
      <c r="F524" s="92" t="e">
        <f>VLOOKUP(C524,Organización_Modular!$F$103:$G$133,2,FALSE)</f>
        <v>#N/A</v>
      </c>
    </row>
    <row r="525" spans="1:6" hidden="1" x14ac:dyDescent="0.2">
      <c r="A525" s="509"/>
      <c r="B525" s="510"/>
      <c r="C525" s="78"/>
      <c r="D525" s="91">
        <f>VLOOKUP(C525,Itinerario!$D$117:$W$147,18,FALSE)</f>
        <v>0</v>
      </c>
      <c r="E525" s="92">
        <f>VLOOKUP(C525,Itinerario!$D$117:$W$147,19,FALSE)</f>
        <v>0</v>
      </c>
      <c r="F525" s="92" t="e">
        <f>VLOOKUP(C525,Organización_Modular!$F$103:$G$133,2,FALSE)</f>
        <v>#N/A</v>
      </c>
    </row>
    <row r="526" spans="1:6" hidden="1" x14ac:dyDescent="0.2">
      <c r="A526" s="509"/>
      <c r="B526" s="510"/>
      <c r="C526" s="78"/>
      <c r="D526" s="91">
        <f>VLOOKUP(C526,Itinerario!$D$117:$W$147,18,FALSE)</f>
        <v>0</v>
      </c>
      <c r="E526" s="92">
        <f>VLOOKUP(C526,Itinerario!$D$117:$W$147,19,FALSE)</f>
        <v>0</v>
      </c>
      <c r="F526" s="92" t="e">
        <f>VLOOKUP(C526,Organización_Modular!$F$103:$G$133,2,FALSE)</f>
        <v>#N/A</v>
      </c>
    </row>
    <row r="527" spans="1:6" hidden="1" x14ac:dyDescent="0.2">
      <c r="A527" s="509"/>
      <c r="B527" s="510"/>
      <c r="C527" s="78"/>
      <c r="D527" s="91">
        <f>VLOOKUP(C527,Itinerario!$D$117:$W$147,18,FALSE)</f>
        <v>0</v>
      </c>
      <c r="E527" s="92">
        <f>VLOOKUP(C527,Itinerario!$D$117:$W$147,19,FALSE)</f>
        <v>0</v>
      </c>
      <c r="F527" s="92" t="e">
        <f>VLOOKUP(C527,Organización_Modular!$F$103:$G$133,2,FALSE)</f>
        <v>#N/A</v>
      </c>
    </row>
    <row r="528" spans="1:6" hidden="1" x14ac:dyDescent="0.2">
      <c r="A528" s="509"/>
      <c r="B528" s="510"/>
      <c r="C528" s="78"/>
      <c r="D528" s="91">
        <f>VLOOKUP(C528,Itinerario!$D$117:$W$147,18,FALSE)</f>
        <v>0</v>
      </c>
      <c r="E528" s="92">
        <f>VLOOKUP(C528,Itinerario!$D$117:$W$147,19,FALSE)</f>
        <v>0</v>
      </c>
      <c r="F528" s="92" t="e">
        <f>VLOOKUP(C528,Organización_Modular!$F$103:$G$133,2,FALSE)</f>
        <v>#N/A</v>
      </c>
    </row>
    <row r="529" spans="1:6" hidden="1" x14ac:dyDescent="0.2">
      <c r="A529" s="509"/>
      <c r="B529" s="510"/>
      <c r="C529" s="78"/>
      <c r="D529" s="91">
        <f>VLOOKUP(C529,Itinerario!$D$117:$W$147,18,FALSE)</f>
        <v>0</v>
      </c>
      <c r="E529" s="92">
        <f>VLOOKUP(C529,Itinerario!$D$117:$W$147,19,FALSE)</f>
        <v>0</v>
      </c>
      <c r="F529" s="92" t="e">
        <f>VLOOKUP(C529,Organización_Modular!$F$103:$G$133,2,FALSE)</f>
        <v>#N/A</v>
      </c>
    </row>
    <row r="530" spans="1:6" hidden="1" x14ac:dyDescent="0.2">
      <c r="A530" s="509"/>
      <c r="B530" s="510"/>
      <c r="C530" s="78"/>
      <c r="D530" s="91">
        <f>VLOOKUP(C530,Itinerario!$D$117:$W$147,18,FALSE)</f>
        <v>0</v>
      </c>
      <c r="E530" s="92">
        <f>VLOOKUP(C530,Itinerario!$D$117:$W$147,19,FALSE)</f>
        <v>0</v>
      </c>
      <c r="F530" s="92" t="e">
        <f>VLOOKUP(C530,Organización_Modular!$F$103:$G$133,2,FALSE)</f>
        <v>#N/A</v>
      </c>
    </row>
    <row r="531" spans="1:6" hidden="1" x14ac:dyDescent="0.2">
      <c r="A531" s="509"/>
      <c r="B531" s="510"/>
      <c r="C531" s="78"/>
      <c r="D531" s="91">
        <f>VLOOKUP(C531,Itinerario!$D$117:$W$147,18,FALSE)</f>
        <v>0</v>
      </c>
      <c r="E531" s="92">
        <f>VLOOKUP(C531,Itinerario!$D$117:$W$147,19,FALSE)</f>
        <v>0</v>
      </c>
      <c r="F531" s="92" t="e">
        <f>VLOOKUP(C531,Organización_Modular!$F$103:$G$133,2,FALSE)</f>
        <v>#N/A</v>
      </c>
    </row>
    <row r="532" spans="1:6" hidden="1" x14ac:dyDescent="0.2">
      <c r="A532" s="509"/>
      <c r="B532" s="510"/>
      <c r="C532" s="78"/>
      <c r="D532" s="91">
        <f>VLOOKUP(C532,Itinerario!$D$117:$W$147,18,FALSE)</f>
        <v>0</v>
      </c>
      <c r="E532" s="92">
        <f>VLOOKUP(C532,Itinerario!$D$117:$W$147,19,FALSE)</f>
        <v>0</v>
      </c>
      <c r="F532" s="92" t="e">
        <f>VLOOKUP(C532,Organización_Modular!$F$103:$G$133,2,FALSE)</f>
        <v>#N/A</v>
      </c>
    </row>
    <row r="533" spans="1:6" hidden="1" x14ac:dyDescent="0.2">
      <c r="A533" s="509"/>
      <c r="B533" s="510"/>
      <c r="C533" s="78"/>
      <c r="D533" s="91">
        <f>VLOOKUP(C533,Itinerario!$D$117:$W$147,18,FALSE)</f>
        <v>0</v>
      </c>
      <c r="E533" s="92">
        <f>VLOOKUP(C533,Itinerario!$D$117:$W$147,19,FALSE)</f>
        <v>0</v>
      </c>
      <c r="F533" s="92" t="e">
        <f>VLOOKUP(C533,Organización_Modular!$F$103:$G$133,2,FALSE)</f>
        <v>#N/A</v>
      </c>
    </row>
    <row r="534" spans="1:6" hidden="1" x14ac:dyDescent="0.2">
      <c r="A534" s="509"/>
      <c r="B534" s="510"/>
      <c r="C534" s="78"/>
      <c r="D534" s="91">
        <f>VLOOKUP(C534,Itinerario!$D$117:$W$147,18,FALSE)</f>
        <v>0</v>
      </c>
      <c r="E534" s="92">
        <f>VLOOKUP(C534,Itinerario!$D$117:$W$147,19,FALSE)</f>
        <v>0</v>
      </c>
      <c r="F534" s="92" t="e">
        <f>VLOOKUP(C534,Organización_Modular!$F$103:$G$133,2,FALSE)</f>
        <v>#N/A</v>
      </c>
    </row>
    <row r="535" spans="1:6" hidden="1" x14ac:dyDescent="0.2">
      <c r="A535" s="509"/>
      <c r="B535" s="510"/>
      <c r="C535" s="78"/>
      <c r="D535" s="91">
        <f>VLOOKUP(C535,Itinerario!$D$117:$W$147,18,FALSE)</f>
        <v>0</v>
      </c>
      <c r="E535" s="92">
        <f>VLOOKUP(C535,Itinerario!$D$117:$W$147,19,FALSE)</f>
        <v>0</v>
      </c>
      <c r="F535" s="92" t="e">
        <f>VLOOKUP(C535,Organización_Modular!$F$103:$G$133,2,FALSE)</f>
        <v>#N/A</v>
      </c>
    </row>
    <row r="536" spans="1:6" hidden="1" x14ac:dyDescent="0.2">
      <c r="A536" s="509"/>
      <c r="B536" s="510"/>
      <c r="C536" s="78"/>
      <c r="D536" s="91">
        <f>VLOOKUP(C536,Itinerario!$D$117:$W$147,18,FALSE)</f>
        <v>0</v>
      </c>
      <c r="E536" s="92">
        <f>VLOOKUP(C536,Itinerario!$D$117:$W$147,19,FALSE)</f>
        <v>0</v>
      </c>
      <c r="F536" s="92" t="e">
        <f>VLOOKUP(C536,Organización_Modular!$F$103:$G$133,2,FALSE)</f>
        <v>#N/A</v>
      </c>
    </row>
    <row r="537" spans="1:6" hidden="1" x14ac:dyDescent="0.2">
      <c r="A537" s="509"/>
      <c r="B537" s="510"/>
      <c r="C537" s="78"/>
      <c r="D537" s="91">
        <f>VLOOKUP(C537,Itinerario!$D$117:$W$147,18,FALSE)</f>
        <v>0</v>
      </c>
      <c r="E537" s="92">
        <f>VLOOKUP(C537,Itinerario!$D$117:$W$147,19,FALSE)</f>
        <v>0</v>
      </c>
      <c r="F537" s="92" t="e">
        <f>VLOOKUP(C537,Organización_Modular!$F$103:$G$133,2,FALSE)</f>
        <v>#N/A</v>
      </c>
    </row>
    <row r="538" spans="1:6" hidden="1" x14ac:dyDescent="0.2">
      <c r="A538" s="509"/>
      <c r="B538" s="510"/>
      <c r="C538" s="78"/>
      <c r="D538" s="91">
        <f>VLOOKUP(C538,Itinerario!$D$117:$W$147,18,FALSE)</f>
        <v>0</v>
      </c>
      <c r="E538" s="92">
        <f>VLOOKUP(C538,Itinerario!$D$117:$W$147,19,FALSE)</f>
        <v>0</v>
      </c>
      <c r="F538" s="92" t="e">
        <f>VLOOKUP(C538,Organización_Modular!$F$103:$G$133,2,FALSE)</f>
        <v>#N/A</v>
      </c>
    </row>
    <row r="539" spans="1:6" hidden="1" x14ac:dyDescent="0.2">
      <c r="A539" s="509"/>
      <c r="B539" s="510"/>
      <c r="C539" s="79"/>
      <c r="D539" s="91">
        <f>VLOOKUP(C539,Itinerario!$D$117:$W$147,18,FALSE)</f>
        <v>0</v>
      </c>
      <c r="E539" s="92">
        <f>VLOOKUP(C539,Itinerario!$D$117:$W$147,19,FALSE)</f>
        <v>0</v>
      </c>
      <c r="F539" s="92" t="e">
        <f>VLOOKUP(C539,Organización_Modular!$F$103:$G$133,2,FALSE)</f>
        <v>#N/A</v>
      </c>
    </row>
    <row r="540" spans="1:6" hidden="1" x14ac:dyDescent="0.2">
      <c r="A540" s="509"/>
      <c r="B540" s="510"/>
      <c r="C540" s="79"/>
      <c r="D540" s="91">
        <f>VLOOKUP(C540,Itinerario!$D$117:$W$147,18,FALSE)</f>
        <v>0</v>
      </c>
      <c r="E540" s="92">
        <f>VLOOKUP(C540,Itinerario!$D$117:$W$147,19,FALSE)</f>
        <v>0</v>
      </c>
      <c r="F540" s="92" t="e">
        <f>VLOOKUP(C540,Organización_Modular!$F$103:$G$133,2,FALSE)</f>
        <v>#N/A</v>
      </c>
    </row>
    <row r="541" spans="1:6" hidden="1" x14ac:dyDescent="0.2">
      <c r="A541" s="509"/>
      <c r="B541" s="510"/>
      <c r="C541" s="79"/>
      <c r="D541" s="91">
        <f>VLOOKUP(C541,Itinerario!$D$117:$W$147,18,FALSE)</f>
        <v>0</v>
      </c>
      <c r="E541" s="92">
        <f>VLOOKUP(C541,Itinerario!$D$117:$W$147,19,FALSE)</f>
        <v>0</v>
      </c>
      <c r="F541" s="92" t="e">
        <f>VLOOKUP(C541,Organización_Modular!$F$103:$G$133,2,FALSE)</f>
        <v>#N/A</v>
      </c>
    </row>
    <row r="542" spans="1:6" hidden="1" x14ac:dyDescent="0.2">
      <c r="A542" s="509"/>
      <c r="B542" s="510"/>
      <c r="C542" s="79"/>
      <c r="D542" s="91">
        <f>VLOOKUP(C542,Itinerario!$D$117:$W$147,18,FALSE)</f>
        <v>0</v>
      </c>
      <c r="E542" s="92">
        <f>VLOOKUP(C542,Itinerario!$D$117:$W$147,19,FALSE)</f>
        <v>0</v>
      </c>
      <c r="F542" s="92" t="e">
        <f>VLOOKUP(C542,Organización_Modular!$F$103:$G$133,2,FALSE)</f>
        <v>#N/A</v>
      </c>
    </row>
    <row r="543" spans="1:6" hidden="1" x14ac:dyDescent="0.2">
      <c r="A543" s="509"/>
      <c r="B543" s="510"/>
      <c r="C543" s="79"/>
      <c r="D543" s="91">
        <f>VLOOKUP(C543,Itinerario!$D$117:$W$147,18,FALSE)</f>
        <v>0</v>
      </c>
      <c r="E543" s="92">
        <f>VLOOKUP(C543,Itinerario!$D$117:$W$147,19,FALSE)</f>
        <v>0</v>
      </c>
      <c r="F543" s="92" t="e">
        <f>VLOOKUP(C543,Organización_Modular!$F$103:$G$133,2,FALSE)</f>
        <v>#N/A</v>
      </c>
    </row>
    <row r="544" spans="1:6" hidden="1" x14ac:dyDescent="0.2">
      <c r="A544" s="509"/>
      <c r="B544" s="510"/>
      <c r="C544" s="79"/>
      <c r="D544" s="91">
        <f>VLOOKUP(C544,Itinerario!$D$117:$W$147,18,FALSE)</f>
        <v>0</v>
      </c>
      <c r="E544" s="92">
        <f>VLOOKUP(C544,Itinerario!$D$117:$W$147,19,FALSE)</f>
        <v>0</v>
      </c>
      <c r="F544" s="92" t="e">
        <f>VLOOKUP(C544,Organización_Modular!$F$103:$G$133,2,FALSE)</f>
        <v>#N/A</v>
      </c>
    </row>
    <row r="545" spans="1:6" hidden="1" x14ac:dyDescent="0.2">
      <c r="A545" s="509"/>
      <c r="B545" s="510"/>
      <c r="C545" s="79"/>
      <c r="D545" s="91">
        <f>VLOOKUP(C545,Itinerario!$D$117:$W$147,18,FALSE)</f>
        <v>0</v>
      </c>
      <c r="E545" s="92">
        <f>VLOOKUP(C545,Itinerario!$D$117:$W$147,19,FALSE)</f>
        <v>0</v>
      </c>
      <c r="F545" s="92" t="e">
        <f>VLOOKUP(C545,Organización_Modular!$F$103:$G$133,2,FALSE)</f>
        <v>#N/A</v>
      </c>
    </row>
    <row r="546" spans="1:6" hidden="1" x14ac:dyDescent="0.2">
      <c r="A546" s="509"/>
      <c r="B546" s="510"/>
      <c r="C546" s="79"/>
      <c r="D546" s="91">
        <f>VLOOKUP(C546,Itinerario!$D$117:$W$147,18,FALSE)</f>
        <v>0</v>
      </c>
      <c r="E546" s="92">
        <f>VLOOKUP(C546,Itinerario!$D$117:$W$147,19,FALSE)</f>
        <v>0</v>
      </c>
      <c r="F546" s="92" t="e">
        <f>VLOOKUP(C546,Organización_Modular!$F$103:$G$133,2,FALSE)</f>
        <v>#N/A</v>
      </c>
    </row>
    <row r="547" spans="1:6" hidden="1" x14ac:dyDescent="0.2">
      <c r="A547" s="509"/>
      <c r="B547" s="510"/>
      <c r="C547" s="79"/>
      <c r="D547" s="91">
        <f>VLOOKUP(C547,Itinerario!$D$117:$W$147,18,FALSE)</f>
        <v>0</v>
      </c>
      <c r="E547" s="92">
        <f>VLOOKUP(C547,Itinerario!$D$117:$W$147,19,FALSE)</f>
        <v>0</v>
      </c>
      <c r="F547" s="92" t="e">
        <f>VLOOKUP(C547,Organización_Modular!$F$103:$G$133,2,FALSE)</f>
        <v>#N/A</v>
      </c>
    </row>
    <row r="548" spans="1:6" hidden="1" x14ac:dyDescent="0.2">
      <c r="A548" s="509"/>
      <c r="B548" s="510"/>
      <c r="C548" s="79"/>
      <c r="D548" s="91">
        <f>VLOOKUP(C548,Itinerario!$D$117:$W$147,18,FALSE)</f>
        <v>0</v>
      </c>
      <c r="E548" s="92">
        <f>VLOOKUP(C548,Itinerario!$D$117:$W$147,19,FALSE)</f>
        <v>0</v>
      </c>
      <c r="F548" s="92" t="e">
        <f>VLOOKUP(C548,Organización_Modular!$F$103:$G$133,2,FALSE)</f>
        <v>#N/A</v>
      </c>
    </row>
    <row r="549" spans="1:6" hidden="1" x14ac:dyDescent="0.2">
      <c r="A549" s="509"/>
      <c r="B549" s="510"/>
      <c r="C549" s="79"/>
      <c r="D549" s="91">
        <f>VLOOKUP(C549,Itinerario!$D$117:$W$147,18,FALSE)</f>
        <v>0</v>
      </c>
      <c r="E549" s="92">
        <f>VLOOKUP(C549,Itinerario!$D$117:$W$147,19,FALSE)</f>
        <v>0</v>
      </c>
      <c r="F549" s="92" t="e">
        <f>VLOOKUP(C549,Organización_Modular!$F$103:$G$133,2,FALSE)</f>
        <v>#N/A</v>
      </c>
    </row>
    <row r="550" spans="1:6" hidden="1" x14ac:dyDescent="0.2">
      <c r="A550" s="509"/>
      <c r="B550" s="510"/>
      <c r="C550" s="79"/>
      <c r="D550" s="91">
        <f>VLOOKUP(C550,Itinerario!$D$117:$W$147,18,FALSE)</f>
        <v>0</v>
      </c>
      <c r="E550" s="92">
        <f>VLOOKUP(C550,Itinerario!$D$117:$W$147,19,FALSE)</f>
        <v>0</v>
      </c>
      <c r="F550" s="92" t="e">
        <f>VLOOKUP(C550,Organización_Modular!$F$103:$G$133,2,FALSE)</f>
        <v>#N/A</v>
      </c>
    </row>
    <row r="551" spans="1:6" hidden="1" x14ac:dyDescent="0.2">
      <c r="A551" s="509"/>
      <c r="B551" s="510"/>
      <c r="C551" s="79"/>
      <c r="D551" s="91">
        <f>VLOOKUP(C551,Itinerario!$D$117:$W$147,18,FALSE)</f>
        <v>0</v>
      </c>
      <c r="E551" s="92">
        <f>VLOOKUP(C551,Itinerario!$D$117:$W$147,19,FALSE)</f>
        <v>0</v>
      </c>
      <c r="F551" s="92" t="e">
        <f>VLOOKUP(C551,Organización_Modular!$F$103:$G$133,2,FALSE)</f>
        <v>#N/A</v>
      </c>
    </row>
    <row r="552" spans="1:6" hidden="1" x14ac:dyDescent="0.2">
      <c r="A552" s="509"/>
      <c r="B552" s="510"/>
      <c r="C552" s="79"/>
      <c r="D552" s="91">
        <f>VLOOKUP(C552,Itinerario!$D$117:$W$147,18,FALSE)</f>
        <v>0</v>
      </c>
      <c r="E552" s="92">
        <f>VLOOKUP(C552,Itinerario!$D$117:$W$147,19,FALSE)</f>
        <v>0</v>
      </c>
      <c r="F552" s="92" t="e">
        <f>VLOOKUP(C552,Organización_Modular!$F$103:$G$133,2,FALSE)</f>
        <v>#N/A</v>
      </c>
    </row>
    <row r="553" spans="1:6" hidden="1" x14ac:dyDescent="0.2">
      <c r="A553" s="509"/>
      <c r="B553" s="510"/>
      <c r="C553" s="79"/>
      <c r="D553" s="91">
        <f>VLOOKUP(C553,Itinerario!$D$117:$W$147,18,FALSE)</f>
        <v>0</v>
      </c>
      <c r="E553" s="92">
        <f>VLOOKUP(C553,Itinerario!$D$117:$W$147,19,FALSE)</f>
        <v>0</v>
      </c>
      <c r="F553" s="92" t="e">
        <f>VLOOKUP(C553,Organización_Modular!$F$103:$G$133,2,FALSE)</f>
        <v>#N/A</v>
      </c>
    </row>
    <row r="554" spans="1:6" hidden="1" x14ac:dyDescent="0.2">
      <c r="A554" s="509"/>
      <c r="B554" s="510"/>
      <c r="C554" s="79"/>
      <c r="D554" s="91">
        <f>VLOOKUP(C554,Itinerario!$D$117:$W$147,18,FALSE)</f>
        <v>0</v>
      </c>
      <c r="E554" s="92">
        <f>VLOOKUP(C554,Itinerario!$D$117:$W$147,19,FALSE)</f>
        <v>0</v>
      </c>
      <c r="F554" s="92" t="e">
        <f>VLOOKUP(C554,Organización_Modular!$F$103:$G$133,2,FALSE)</f>
        <v>#N/A</v>
      </c>
    </row>
    <row r="555" spans="1:6" hidden="1" x14ac:dyDescent="0.2">
      <c r="A555" s="509"/>
      <c r="B555" s="510"/>
      <c r="C555" s="79"/>
      <c r="D555" s="91">
        <f>VLOOKUP(C555,Itinerario!$D$117:$W$147,18,FALSE)</f>
        <v>0</v>
      </c>
      <c r="E555" s="92">
        <f>VLOOKUP(C555,Itinerario!$D$117:$W$147,19,FALSE)</f>
        <v>0</v>
      </c>
      <c r="F555" s="92" t="e">
        <f>VLOOKUP(C555,Organización_Modular!$F$103:$G$133,2,FALSE)</f>
        <v>#N/A</v>
      </c>
    </row>
    <row r="556" spans="1:6" hidden="1" x14ac:dyDescent="0.2">
      <c r="A556" s="509"/>
      <c r="B556" s="510"/>
      <c r="C556" s="79"/>
      <c r="D556" s="91">
        <f>VLOOKUP(C556,Itinerario!$D$117:$W$147,18,FALSE)</f>
        <v>0</v>
      </c>
      <c r="E556" s="92">
        <f>VLOOKUP(C556,Itinerario!$D$117:$W$147,19,FALSE)</f>
        <v>0</v>
      </c>
      <c r="F556" s="92" t="e">
        <f>VLOOKUP(C556,Organización_Modular!$F$103:$G$133,2,FALSE)</f>
        <v>#N/A</v>
      </c>
    </row>
    <row r="557" spans="1:6" hidden="1" x14ac:dyDescent="0.2">
      <c r="A557" s="509"/>
      <c r="B557" s="510"/>
      <c r="C557" s="79"/>
      <c r="D557" s="91">
        <f>VLOOKUP(C557,Itinerario!$D$117:$W$147,18,FALSE)</f>
        <v>0</v>
      </c>
      <c r="E557" s="92">
        <f>VLOOKUP(C557,Itinerario!$D$117:$W$147,19,FALSE)</f>
        <v>0</v>
      </c>
      <c r="F557" s="92" t="e">
        <f>VLOOKUP(C557,Organización_Modular!$F$103:$G$133,2,FALSE)</f>
        <v>#N/A</v>
      </c>
    </row>
    <row r="558" spans="1:6" hidden="1" x14ac:dyDescent="0.2">
      <c r="A558" s="509"/>
      <c r="B558" s="510"/>
      <c r="C558" s="79"/>
      <c r="D558" s="91">
        <f>VLOOKUP(C558,Itinerario!$D$117:$W$147,18,FALSE)</f>
        <v>0</v>
      </c>
      <c r="E558" s="92">
        <f>VLOOKUP(C558,Itinerario!$D$117:$W$147,19,FALSE)</f>
        <v>0</v>
      </c>
      <c r="F558" s="92" t="e">
        <f>VLOOKUP(C558,Organización_Modular!$F$103:$G$133,2,FALSE)</f>
        <v>#N/A</v>
      </c>
    </row>
    <row r="559" spans="1:6" hidden="1" x14ac:dyDescent="0.2">
      <c r="A559" s="509"/>
      <c r="B559" s="510"/>
      <c r="C559" s="79"/>
      <c r="D559" s="91">
        <f>VLOOKUP(C559,Itinerario!$D$117:$W$147,18,FALSE)</f>
        <v>0</v>
      </c>
      <c r="E559" s="92">
        <f>VLOOKUP(C559,Itinerario!$D$117:$W$147,19,FALSE)</f>
        <v>0</v>
      </c>
      <c r="F559" s="92" t="e">
        <f>VLOOKUP(C559,Organización_Modular!$F$103:$G$133,2,FALSE)</f>
        <v>#N/A</v>
      </c>
    </row>
    <row r="560" spans="1:6" hidden="1" x14ac:dyDescent="0.2">
      <c r="A560" s="509"/>
      <c r="B560" s="510"/>
      <c r="C560" s="79"/>
      <c r="D560" s="91">
        <f>VLOOKUP(C560,Itinerario!$D$117:$W$147,18,FALSE)</f>
        <v>0</v>
      </c>
      <c r="E560" s="92">
        <f>VLOOKUP(C560,Itinerario!$D$117:$W$147,19,FALSE)</f>
        <v>0</v>
      </c>
      <c r="F560" s="92" t="e">
        <f>VLOOKUP(C560,Organización_Modular!$F$103:$G$133,2,FALSE)</f>
        <v>#N/A</v>
      </c>
    </row>
    <row r="561" spans="1:6" hidden="1" x14ac:dyDescent="0.2">
      <c r="A561" s="509"/>
      <c r="B561" s="510"/>
      <c r="C561" s="79"/>
      <c r="D561" s="91">
        <f>VLOOKUP(C561,Itinerario!$D$117:$W$147,18,FALSE)</f>
        <v>0</v>
      </c>
      <c r="E561" s="92">
        <f>VLOOKUP(C561,Itinerario!$D$117:$W$147,19,FALSE)</f>
        <v>0</v>
      </c>
      <c r="F561" s="92" t="e">
        <f>VLOOKUP(C561,Organización_Modular!$F$103:$G$133,2,FALSE)</f>
        <v>#N/A</v>
      </c>
    </row>
    <row r="562" spans="1:6" hidden="1" x14ac:dyDescent="0.2">
      <c r="A562" s="509"/>
      <c r="B562" s="510"/>
      <c r="C562" s="79"/>
      <c r="D562" s="91">
        <f>VLOOKUP(C562,Itinerario!$D$117:$W$147,18,FALSE)</f>
        <v>0</v>
      </c>
      <c r="E562" s="92">
        <f>VLOOKUP(C562,Itinerario!$D$117:$W$147,19,FALSE)</f>
        <v>0</v>
      </c>
      <c r="F562" s="92" t="e">
        <f>VLOOKUP(C562,Organización_Modular!$F$103:$G$133,2,FALSE)</f>
        <v>#N/A</v>
      </c>
    </row>
    <row r="563" spans="1:6" hidden="1" x14ac:dyDescent="0.2">
      <c r="A563" s="509"/>
      <c r="B563" s="510"/>
      <c r="C563" s="79"/>
      <c r="D563" s="91">
        <f>VLOOKUP(C563,Itinerario!$D$117:$W$147,18,FALSE)</f>
        <v>0</v>
      </c>
      <c r="E563" s="92">
        <f>VLOOKUP(C563,Itinerario!$D$117:$W$147,19,FALSE)</f>
        <v>0</v>
      </c>
      <c r="F563" s="92" t="e">
        <f>VLOOKUP(C563,Organización_Modular!$F$103:$G$133,2,FALSE)</f>
        <v>#N/A</v>
      </c>
    </row>
    <row r="564" spans="1:6" hidden="1" x14ac:dyDescent="0.2">
      <c r="A564" s="509"/>
      <c r="B564" s="510"/>
      <c r="C564" s="79"/>
      <c r="D564" s="91">
        <f>VLOOKUP(C564,Itinerario!$D$117:$W$147,18,FALSE)</f>
        <v>0</v>
      </c>
      <c r="E564" s="92">
        <f>VLOOKUP(C564,Itinerario!$D$117:$W$147,19,FALSE)</f>
        <v>0</v>
      </c>
      <c r="F564" s="92" t="e">
        <f>VLOOKUP(C564,Organización_Modular!$F$103:$G$133,2,FALSE)</f>
        <v>#N/A</v>
      </c>
    </row>
    <row r="565" spans="1:6" hidden="1" x14ac:dyDescent="0.2">
      <c r="A565" s="509"/>
      <c r="B565" s="510"/>
      <c r="C565" s="79"/>
      <c r="D565" s="91">
        <f>VLOOKUP(C565,Itinerario!$D$117:$W$147,18,FALSE)</f>
        <v>0</v>
      </c>
      <c r="E565" s="92">
        <f>VLOOKUP(C565,Itinerario!$D$117:$W$147,19,FALSE)</f>
        <v>0</v>
      </c>
      <c r="F565" s="92" t="e">
        <f>VLOOKUP(C565,Organización_Modular!$F$103:$G$133,2,FALSE)</f>
        <v>#N/A</v>
      </c>
    </row>
    <row r="566" spans="1:6" hidden="1" x14ac:dyDescent="0.2">
      <c r="A566" s="509"/>
      <c r="B566" s="510"/>
      <c r="C566" s="79"/>
      <c r="D566" s="91">
        <f>VLOOKUP(C566,Itinerario!$D$117:$W$147,18,FALSE)</f>
        <v>0</v>
      </c>
      <c r="E566" s="92">
        <f>VLOOKUP(C566,Itinerario!$D$117:$W$147,19,FALSE)</f>
        <v>0</v>
      </c>
      <c r="F566" s="92" t="e">
        <f>VLOOKUP(C566,Organización_Modular!$F$103:$G$133,2,FALSE)</f>
        <v>#N/A</v>
      </c>
    </row>
    <row r="567" spans="1:6" hidden="1" x14ac:dyDescent="0.2">
      <c r="A567" s="509"/>
      <c r="B567" s="510"/>
      <c r="C567" s="79"/>
      <c r="D567" s="91">
        <f>VLOOKUP(C567,Itinerario!$D$117:$W$147,18,FALSE)</f>
        <v>0</v>
      </c>
      <c r="E567" s="92">
        <f>VLOOKUP(C567,Itinerario!$D$117:$W$147,19,FALSE)</f>
        <v>0</v>
      </c>
      <c r="F567" s="92" t="e">
        <f>VLOOKUP(C567,Organización_Modular!$F$103:$G$133,2,FALSE)</f>
        <v>#N/A</v>
      </c>
    </row>
    <row r="568" spans="1:6" hidden="1" x14ac:dyDescent="0.2">
      <c r="A568" s="509"/>
      <c r="B568" s="510"/>
      <c r="C568" s="79"/>
      <c r="D568" s="91">
        <f>VLOOKUP(C568,Itinerario!$D$117:$W$147,18,FALSE)</f>
        <v>0</v>
      </c>
      <c r="E568" s="92">
        <f>VLOOKUP(C568,Itinerario!$D$117:$W$147,19,FALSE)</f>
        <v>0</v>
      </c>
      <c r="F568" s="92" t="e">
        <f>VLOOKUP(C568,Organización_Modular!$F$103:$G$133,2,FALSE)</f>
        <v>#N/A</v>
      </c>
    </row>
    <row r="569" spans="1:6" hidden="1" x14ac:dyDescent="0.2">
      <c r="A569" s="509"/>
      <c r="B569" s="510"/>
      <c r="C569" s="79"/>
      <c r="D569" s="91">
        <f>VLOOKUP(C569,Itinerario!$D$117:$W$147,18,FALSE)</f>
        <v>0</v>
      </c>
      <c r="E569" s="92">
        <f>VLOOKUP(C569,Itinerario!$D$117:$W$147,19,FALSE)</f>
        <v>0</v>
      </c>
      <c r="F569" s="92" t="e">
        <f>VLOOKUP(C569,Organización_Modular!$F$103:$G$133,2,FALSE)</f>
        <v>#N/A</v>
      </c>
    </row>
    <row r="570" spans="1:6" hidden="1" x14ac:dyDescent="0.2">
      <c r="A570" s="509"/>
      <c r="B570" s="510"/>
      <c r="C570" s="79"/>
      <c r="D570" s="91">
        <f>VLOOKUP(C570,Itinerario!$D$117:$W$147,18,FALSE)</f>
        <v>0</v>
      </c>
      <c r="E570" s="92">
        <f>VLOOKUP(C570,Itinerario!$D$117:$W$147,19,FALSE)</f>
        <v>0</v>
      </c>
      <c r="F570" s="92" t="e">
        <f>VLOOKUP(C570,Organización_Modular!$F$103:$G$133,2,FALSE)</f>
        <v>#N/A</v>
      </c>
    </row>
    <row r="571" spans="1:6" hidden="1" x14ac:dyDescent="0.2">
      <c r="A571" s="509"/>
      <c r="B571" s="510"/>
      <c r="C571" s="79"/>
      <c r="D571" s="91">
        <f>VLOOKUP(C571,Itinerario!$D$117:$W$147,18,FALSE)</f>
        <v>0</v>
      </c>
      <c r="E571" s="92">
        <f>VLOOKUP(C571,Itinerario!$D$117:$W$147,19,FALSE)</f>
        <v>0</v>
      </c>
      <c r="F571" s="92" t="e">
        <f>VLOOKUP(C571,Organización_Modular!$F$103:$G$133,2,FALSE)</f>
        <v>#N/A</v>
      </c>
    </row>
    <row r="572" spans="1:6" hidden="1" x14ac:dyDescent="0.2">
      <c r="A572" s="509"/>
      <c r="B572" s="510"/>
      <c r="C572" s="79"/>
      <c r="D572" s="91">
        <f>VLOOKUP(C572,Itinerario!$D$117:$W$147,18,FALSE)</f>
        <v>0</v>
      </c>
      <c r="E572" s="92">
        <f>VLOOKUP(C572,Itinerario!$D$117:$W$147,19,FALSE)</f>
        <v>0</v>
      </c>
      <c r="F572" s="92" t="e">
        <f>VLOOKUP(C572,Organización_Modular!$F$103:$G$133,2,FALSE)</f>
        <v>#N/A</v>
      </c>
    </row>
    <row r="573" spans="1:6" hidden="1" x14ac:dyDescent="0.2">
      <c r="A573" s="509"/>
      <c r="B573" s="510"/>
      <c r="C573" s="79"/>
      <c r="D573" s="91">
        <f>VLOOKUP(C573,Itinerario!$D$117:$W$147,18,FALSE)</f>
        <v>0</v>
      </c>
      <c r="E573" s="92">
        <f>VLOOKUP(C573,Itinerario!$D$117:$W$147,19,FALSE)</f>
        <v>0</v>
      </c>
      <c r="F573" s="92" t="e">
        <f>VLOOKUP(C573,Organización_Modular!$F$103:$G$133,2,FALSE)</f>
        <v>#N/A</v>
      </c>
    </row>
    <row r="574" spans="1:6" hidden="1" x14ac:dyDescent="0.2">
      <c r="A574" s="509"/>
      <c r="B574" s="510"/>
      <c r="C574" s="79"/>
      <c r="D574" s="91">
        <f>VLOOKUP(C574,Itinerario!$D$117:$W$147,18,FALSE)</f>
        <v>0</v>
      </c>
      <c r="E574" s="92">
        <f>VLOOKUP(C574,Itinerario!$D$117:$W$147,19,FALSE)</f>
        <v>0</v>
      </c>
      <c r="F574" s="92" t="e">
        <f>VLOOKUP(C574,Organización_Modular!$F$103:$G$133,2,FALSE)</f>
        <v>#N/A</v>
      </c>
    </row>
    <row r="575" spans="1:6" hidden="1" x14ac:dyDescent="0.2">
      <c r="A575" s="509"/>
      <c r="B575" s="510"/>
      <c r="C575" s="79"/>
      <c r="D575" s="91">
        <f>VLOOKUP(C575,Itinerario!$D$117:$W$147,18,FALSE)</f>
        <v>0</v>
      </c>
      <c r="E575" s="92">
        <f>VLOOKUP(C575,Itinerario!$D$117:$W$147,19,FALSE)</f>
        <v>0</v>
      </c>
      <c r="F575" s="92" t="e">
        <f>VLOOKUP(C575,Organización_Modular!$F$103:$G$133,2,FALSE)</f>
        <v>#N/A</v>
      </c>
    </row>
    <row r="576" spans="1:6" hidden="1" x14ac:dyDescent="0.2">
      <c r="A576" s="509"/>
      <c r="B576" s="510"/>
      <c r="C576" s="79"/>
      <c r="D576" s="91">
        <f>VLOOKUP(C576,Itinerario!$D$117:$W$147,18,FALSE)</f>
        <v>0</v>
      </c>
      <c r="E576" s="92">
        <f>VLOOKUP(C576,Itinerario!$D$117:$W$147,19,FALSE)</f>
        <v>0</v>
      </c>
      <c r="F576" s="92" t="e">
        <f>VLOOKUP(C576,Organización_Modular!$F$103:$G$133,2,FALSE)</f>
        <v>#N/A</v>
      </c>
    </row>
    <row r="577" spans="1:6" hidden="1" x14ac:dyDescent="0.2">
      <c r="A577" s="509"/>
      <c r="B577" s="510"/>
      <c r="C577" s="79"/>
      <c r="D577" s="91">
        <f>VLOOKUP(C577,Itinerario!$D$117:$W$147,18,FALSE)</f>
        <v>0</v>
      </c>
      <c r="E577" s="92">
        <f>VLOOKUP(C577,Itinerario!$D$117:$W$147,19,FALSE)</f>
        <v>0</v>
      </c>
      <c r="F577" s="92" t="e">
        <f>VLOOKUP(C577,Organización_Modular!$F$103:$G$133,2,FALSE)</f>
        <v>#N/A</v>
      </c>
    </row>
    <row r="578" spans="1:6" hidden="1" x14ac:dyDescent="0.2">
      <c r="A578" s="509"/>
      <c r="B578" s="510"/>
      <c r="C578" s="79"/>
      <c r="D578" s="91">
        <f>VLOOKUP(C578,Itinerario!$D$117:$W$147,18,FALSE)</f>
        <v>0</v>
      </c>
      <c r="E578" s="92">
        <f>VLOOKUP(C578,Itinerario!$D$117:$W$147,19,FALSE)</f>
        <v>0</v>
      </c>
      <c r="F578" s="92" t="e">
        <f>VLOOKUP(C578,Organización_Modular!$F$103:$G$133,2,FALSE)</f>
        <v>#N/A</v>
      </c>
    </row>
    <row r="579" spans="1:6" hidden="1" x14ac:dyDescent="0.2">
      <c r="A579" s="509"/>
      <c r="B579" s="510"/>
      <c r="C579" s="79"/>
      <c r="D579" s="91">
        <f>VLOOKUP(C579,Itinerario!$D$117:$W$147,18,FALSE)</f>
        <v>0</v>
      </c>
      <c r="E579" s="92">
        <f>VLOOKUP(C579,Itinerario!$D$117:$W$147,19,FALSE)</f>
        <v>0</v>
      </c>
      <c r="F579" s="92" t="e">
        <f>VLOOKUP(C579,Organización_Modular!$F$103:$G$133,2,FALSE)</f>
        <v>#N/A</v>
      </c>
    </row>
    <row r="580" spans="1:6" hidden="1" x14ac:dyDescent="0.2">
      <c r="A580" s="509"/>
      <c r="B580" s="510"/>
      <c r="C580" s="79"/>
      <c r="D580" s="91">
        <f>VLOOKUP(C580,Itinerario!$D$117:$W$147,18,FALSE)</f>
        <v>0</v>
      </c>
      <c r="E580" s="92">
        <f>VLOOKUP(C580,Itinerario!$D$117:$W$147,19,FALSE)</f>
        <v>0</v>
      </c>
      <c r="F580" s="92" t="e">
        <f>VLOOKUP(C580,Organización_Modular!$F$103:$G$133,2,FALSE)</f>
        <v>#N/A</v>
      </c>
    </row>
    <row r="581" spans="1:6" hidden="1" x14ac:dyDescent="0.2">
      <c r="A581" s="509"/>
      <c r="B581" s="510"/>
      <c r="C581" s="79"/>
      <c r="D581" s="91">
        <f>VLOOKUP(C581,Itinerario!$D$117:$W$147,18,FALSE)</f>
        <v>0</v>
      </c>
      <c r="E581" s="92">
        <f>VLOOKUP(C581,Itinerario!$D$117:$W$147,19,FALSE)</f>
        <v>0</v>
      </c>
      <c r="F581" s="92" t="e">
        <f>VLOOKUP(C581,Organización_Modular!$F$103:$G$133,2,FALSE)</f>
        <v>#N/A</v>
      </c>
    </row>
    <row r="582" spans="1:6" hidden="1" x14ac:dyDescent="0.2">
      <c r="A582" s="509"/>
      <c r="B582" s="510"/>
      <c r="C582" s="79"/>
      <c r="D582" s="91">
        <f>VLOOKUP(C582,Itinerario!$D$117:$W$147,18,FALSE)</f>
        <v>0</v>
      </c>
      <c r="E582" s="92">
        <f>VLOOKUP(C582,Itinerario!$D$117:$W$147,19,FALSE)</f>
        <v>0</v>
      </c>
      <c r="F582" s="92" t="e">
        <f>VLOOKUP(C582,Organización_Modular!$F$103:$G$133,2,FALSE)</f>
        <v>#N/A</v>
      </c>
    </row>
    <row r="583" spans="1:6" hidden="1" x14ac:dyDescent="0.2">
      <c r="A583" s="509"/>
      <c r="B583" s="510"/>
      <c r="C583" s="79"/>
      <c r="D583" s="91">
        <f>VLOOKUP(C583,Itinerario!$D$117:$W$147,18,FALSE)</f>
        <v>0</v>
      </c>
      <c r="E583" s="92">
        <f>VLOOKUP(C583,Itinerario!$D$117:$W$147,19,FALSE)</f>
        <v>0</v>
      </c>
      <c r="F583" s="92" t="e">
        <f>VLOOKUP(C583,Organización_Modular!$F$103:$G$133,2,FALSE)</f>
        <v>#N/A</v>
      </c>
    </row>
    <row r="584" spans="1:6" hidden="1" x14ac:dyDescent="0.2">
      <c r="A584" s="509"/>
      <c r="B584" s="510"/>
      <c r="C584" s="79"/>
      <c r="D584" s="91">
        <f>VLOOKUP(C584,Itinerario!$D$117:$W$147,18,FALSE)</f>
        <v>0</v>
      </c>
      <c r="E584" s="92">
        <f>VLOOKUP(C584,Itinerario!$D$117:$W$147,19,FALSE)</f>
        <v>0</v>
      </c>
      <c r="F584" s="92" t="e">
        <f>VLOOKUP(C584,Organización_Modular!$F$103:$G$133,2,FALSE)</f>
        <v>#N/A</v>
      </c>
    </row>
    <row r="585" spans="1:6" hidden="1" x14ac:dyDescent="0.2">
      <c r="A585" s="509"/>
      <c r="B585" s="510"/>
      <c r="C585" s="79"/>
      <c r="D585" s="91">
        <f>VLOOKUP(C585,Itinerario!$D$117:$W$147,18,FALSE)</f>
        <v>0</v>
      </c>
      <c r="E585" s="92">
        <f>VLOOKUP(C585,Itinerario!$D$117:$W$147,19,FALSE)</f>
        <v>0</v>
      </c>
      <c r="F585" s="92" t="e">
        <f>VLOOKUP(C585,Organización_Modular!$F$103:$G$133,2,FALSE)</f>
        <v>#N/A</v>
      </c>
    </row>
    <row r="586" spans="1:6" hidden="1" x14ac:dyDescent="0.2">
      <c r="A586" s="509"/>
      <c r="B586" s="510"/>
      <c r="C586" s="79"/>
      <c r="D586" s="91">
        <f>VLOOKUP(C586,Itinerario!$D$117:$W$147,18,FALSE)</f>
        <v>0</v>
      </c>
      <c r="E586" s="92">
        <f>VLOOKUP(C586,Itinerario!$D$117:$W$147,19,FALSE)</f>
        <v>0</v>
      </c>
      <c r="F586" s="92" t="e">
        <f>VLOOKUP(C586,Organización_Modular!$F$103:$G$133,2,FALSE)</f>
        <v>#N/A</v>
      </c>
    </row>
    <row r="587" spans="1:6" hidden="1" x14ac:dyDescent="0.2">
      <c r="A587" s="509"/>
      <c r="B587" s="510"/>
      <c r="C587" s="79"/>
      <c r="D587" s="91">
        <f>VLOOKUP(C587,Itinerario!$D$117:$W$147,18,FALSE)</f>
        <v>0</v>
      </c>
      <c r="E587" s="92">
        <f>VLOOKUP(C587,Itinerario!$D$117:$W$147,19,FALSE)</f>
        <v>0</v>
      </c>
      <c r="F587" s="92" t="e">
        <f>VLOOKUP(C587,Organización_Modular!$F$103:$G$133,2,FALSE)</f>
        <v>#N/A</v>
      </c>
    </row>
    <row r="588" spans="1:6" hidden="1" x14ac:dyDescent="0.2">
      <c r="A588" s="509"/>
      <c r="B588" s="510"/>
      <c r="C588" s="79"/>
      <c r="D588" s="91">
        <f>VLOOKUP(C588,Itinerario!$D$117:$W$147,18,FALSE)</f>
        <v>0</v>
      </c>
      <c r="E588" s="92">
        <f>VLOOKUP(C588,Itinerario!$D$117:$W$147,19,FALSE)</f>
        <v>0</v>
      </c>
      <c r="F588" s="92" t="e">
        <f>VLOOKUP(C588,Organización_Modular!$F$103:$G$133,2,FALSE)</f>
        <v>#N/A</v>
      </c>
    </row>
    <row r="589" spans="1:6" hidden="1" x14ac:dyDescent="0.2">
      <c r="A589" s="509"/>
      <c r="B589" s="510"/>
      <c r="C589" s="79"/>
      <c r="D589" s="91">
        <f>VLOOKUP(C589,Itinerario!$D$117:$W$147,18,FALSE)</f>
        <v>0</v>
      </c>
      <c r="E589" s="92">
        <f>VLOOKUP(C589,Itinerario!$D$117:$W$147,19,FALSE)</f>
        <v>0</v>
      </c>
      <c r="F589" s="92" t="e">
        <f>VLOOKUP(C589,Organización_Modular!$F$103:$G$133,2,FALSE)</f>
        <v>#N/A</v>
      </c>
    </row>
    <row r="590" spans="1:6" hidden="1" x14ac:dyDescent="0.2">
      <c r="A590" s="509"/>
      <c r="B590" s="510"/>
      <c r="C590" s="79"/>
      <c r="D590" s="91">
        <f>VLOOKUP(C590,Itinerario!$D$117:$W$147,18,FALSE)</f>
        <v>0</v>
      </c>
      <c r="E590" s="92">
        <f>VLOOKUP(C590,Itinerario!$D$117:$W$147,19,FALSE)</f>
        <v>0</v>
      </c>
      <c r="F590" s="92" t="e">
        <f>VLOOKUP(C590,Organización_Modular!$F$103:$G$133,2,FALSE)</f>
        <v>#N/A</v>
      </c>
    </row>
    <row r="591" spans="1:6" hidden="1" x14ac:dyDescent="0.2">
      <c r="A591" s="509"/>
      <c r="B591" s="510"/>
      <c r="C591" s="79"/>
      <c r="D591" s="91">
        <f>VLOOKUP(C591,Itinerario!$D$117:$W$147,18,FALSE)</f>
        <v>0</v>
      </c>
      <c r="E591" s="92">
        <f>VLOOKUP(C591,Itinerario!$D$117:$W$147,19,FALSE)</f>
        <v>0</v>
      </c>
      <c r="F591" s="92" t="e">
        <f>VLOOKUP(C591,Organización_Modular!$F$103:$G$133,2,FALSE)</f>
        <v>#N/A</v>
      </c>
    </row>
    <row r="592" spans="1:6" hidden="1" x14ac:dyDescent="0.2">
      <c r="A592" s="509"/>
      <c r="B592" s="510"/>
      <c r="C592" s="79"/>
      <c r="D592" s="91">
        <f>VLOOKUP(C592,Itinerario!$D$117:$W$147,18,FALSE)</f>
        <v>0</v>
      </c>
      <c r="E592" s="92">
        <f>VLOOKUP(C592,Itinerario!$D$117:$W$147,19,FALSE)</f>
        <v>0</v>
      </c>
      <c r="F592" s="92" t="e">
        <f>VLOOKUP(C592,Organización_Modular!$F$103:$G$133,2,FALSE)</f>
        <v>#N/A</v>
      </c>
    </row>
    <row r="593" spans="1:6" hidden="1" x14ac:dyDescent="0.2">
      <c r="A593" s="509"/>
      <c r="B593" s="510"/>
      <c r="C593" s="79"/>
      <c r="D593" s="91">
        <f>VLOOKUP(C593,Itinerario!$D$117:$W$147,18,FALSE)</f>
        <v>0</v>
      </c>
      <c r="E593" s="92">
        <f>VLOOKUP(C593,Itinerario!$D$117:$W$147,19,FALSE)</f>
        <v>0</v>
      </c>
      <c r="F593" s="92" t="e">
        <f>VLOOKUP(C593,Organización_Modular!$F$103:$G$133,2,FALSE)</f>
        <v>#N/A</v>
      </c>
    </row>
    <row r="594" spans="1:6" hidden="1" x14ac:dyDescent="0.2">
      <c r="A594" s="509"/>
      <c r="B594" s="510"/>
      <c r="C594" s="79"/>
      <c r="D594" s="91">
        <f>VLOOKUP(C594,Itinerario!$D$117:$W$147,18,FALSE)</f>
        <v>0</v>
      </c>
      <c r="E594" s="92">
        <f>VLOOKUP(C594,Itinerario!$D$117:$W$147,19,FALSE)</f>
        <v>0</v>
      </c>
      <c r="F594" s="92" t="e">
        <f>VLOOKUP(C594,Organización_Modular!$F$103:$G$133,2,FALSE)</f>
        <v>#N/A</v>
      </c>
    </row>
    <row r="595" spans="1:6" hidden="1" x14ac:dyDescent="0.2">
      <c r="A595" s="509"/>
      <c r="B595" s="510"/>
      <c r="C595" s="79"/>
      <c r="D595" s="91">
        <f>VLOOKUP(C595,Itinerario!$D$117:$W$147,18,FALSE)</f>
        <v>0</v>
      </c>
      <c r="E595" s="92">
        <f>VLOOKUP(C595,Itinerario!$D$117:$W$147,19,FALSE)</f>
        <v>0</v>
      </c>
      <c r="F595" s="92" t="e">
        <f>VLOOKUP(C595,Organización_Modular!$F$103:$G$133,2,FALSE)</f>
        <v>#N/A</v>
      </c>
    </row>
    <row r="596" spans="1:6" hidden="1" x14ac:dyDescent="0.2">
      <c r="A596" s="509"/>
      <c r="B596" s="510"/>
      <c r="C596" s="79"/>
      <c r="D596" s="91">
        <f>VLOOKUP(C596,Itinerario!$D$117:$W$147,18,FALSE)</f>
        <v>0</v>
      </c>
      <c r="E596" s="92">
        <f>VLOOKUP(C596,Itinerario!$D$117:$W$147,19,FALSE)</f>
        <v>0</v>
      </c>
      <c r="F596" s="92" t="e">
        <f>VLOOKUP(C596,Organización_Modular!$F$103:$G$133,2,FALSE)</f>
        <v>#N/A</v>
      </c>
    </row>
    <row r="597" spans="1:6" hidden="1" x14ac:dyDescent="0.2">
      <c r="A597" s="509"/>
      <c r="B597" s="510"/>
      <c r="C597" s="79"/>
      <c r="D597" s="91">
        <f>VLOOKUP(C597,Itinerario!$D$117:$W$147,18,FALSE)</f>
        <v>0</v>
      </c>
      <c r="E597" s="92">
        <f>VLOOKUP(C597,Itinerario!$D$117:$W$147,19,FALSE)</f>
        <v>0</v>
      </c>
      <c r="F597" s="92" t="e">
        <f>VLOOKUP(C597,Organización_Modular!$F$103:$G$133,2,FALSE)</f>
        <v>#N/A</v>
      </c>
    </row>
    <row r="598" spans="1:6" hidden="1" x14ac:dyDescent="0.2">
      <c r="A598" s="509"/>
      <c r="B598" s="510"/>
      <c r="C598" s="79"/>
      <c r="D598" s="91">
        <f>VLOOKUP(C598,Itinerario!$D$117:$W$147,18,FALSE)</f>
        <v>0</v>
      </c>
      <c r="E598" s="92">
        <f>VLOOKUP(C598,Itinerario!$D$117:$W$147,19,FALSE)</f>
        <v>0</v>
      </c>
      <c r="F598" s="92" t="e">
        <f>VLOOKUP(C598,Organización_Modular!$F$103:$G$133,2,FALSE)</f>
        <v>#N/A</v>
      </c>
    </row>
    <row r="599" spans="1:6" hidden="1" x14ac:dyDescent="0.2">
      <c r="A599" s="509"/>
      <c r="B599" s="510"/>
      <c r="C599" s="79"/>
      <c r="D599" s="91">
        <f>VLOOKUP(C599,Itinerario!$D$117:$W$147,18,FALSE)</f>
        <v>0</v>
      </c>
      <c r="E599" s="92">
        <f>VLOOKUP(C599,Itinerario!$D$117:$W$147,19,FALSE)</f>
        <v>0</v>
      </c>
      <c r="F599" s="92" t="e">
        <f>VLOOKUP(C599,Organización_Modular!$F$103:$G$133,2,FALSE)</f>
        <v>#N/A</v>
      </c>
    </row>
    <row r="600" spans="1:6" hidden="1" x14ac:dyDescent="0.2">
      <c r="A600" s="509"/>
      <c r="B600" s="510"/>
      <c r="C600" s="79"/>
      <c r="D600" s="91">
        <f>VLOOKUP(C600,Itinerario!$D$117:$W$147,18,FALSE)</f>
        <v>0</v>
      </c>
      <c r="E600" s="92">
        <f>VLOOKUP(C600,Itinerario!$D$117:$W$147,19,FALSE)</f>
        <v>0</v>
      </c>
      <c r="F600" s="92" t="e">
        <f>VLOOKUP(C600,Organización_Modular!$F$103:$G$133,2,FALSE)</f>
        <v>#N/A</v>
      </c>
    </row>
    <row r="601" spans="1:6" hidden="1" x14ac:dyDescent="0.2">
      <c r="A601" s="509"/>
      <c r="B601" s="510"/>
      <c r="C601" s="79"/>
      <c r="D601" s="91">
        <f>VLOOKUP(C601,Itinerario!$D$117:$W$147,18,FALSE)</f>
        <v>0</v>
      </c>
      <c r="E601" s="92">
        <f>VLOOKUP(C601,Itinerario!$D$117:$W$147,19,FALSE)</f>
        <v>0</v>
      </c>
      <c r="F601" s="92" t="e">
        <f>VLOOKUP(C601,Organización_Modular!$F$103:$G$133,2,FALSE)</f>
        <v>#N/A</v>
      </c>
    </row>
    <row r="602" spans="1:6" hidden="1" x14ac:dyDescent="0.2">
      <c r="A602" s="509"/>
      <c r="B602" s="510"/>
      <c r="C602" s="79"/>
      <c r="D602" s="91">
        <f>VLOOKUP(C602,Itinerario!$D$117:$W$147,18,FALSE)</f>
        <v>0</v>
      </c>
      <c r="E602" s="92">
        <f>VLOOKUP(C602,Itinerario!$D$117:$W$147,19,FALSE)</f>
        <v>0</v>
      </c>
      <c r="F602" s="92" t="e">
        <f>VLOOKUP(C602,Organización_Modular!$F$103:$G$133,2,FALSE)</f>
        <v>#N/A</v>
      </c>
    </row>
    <row r="603" spans="1:6" hidden="1" x14ac:dyDescent="0.2">
      <c r="A603" s="509"/>
      <c r="B603" s="510"/>
      <c r="C603" s="79"/>
      <c r="D603" s="91">
        <f>VLOOKUP(C603,Itinerario!$D$117:$W$147,18,FALSE)</f>
        <v>0</v>
      </c>
      <c r="E603" s="92">
        <f>VLOOKUP(C603,Itinerario!$D$117:$W$147,19,FALSE)</f>
        <v>0</v>
      </c>
      <c r="F603" s="92" t="e">
        <f>VLOOKUP(C603,Organización_Modular!$F$103:$G$133,2,FALSE)</f>
        <v>#N/A</v>
      </c>
    </row>
    <row r="604" spans="1:6" hidden="1" x14ac:dyDescent="0.2">
      <c r="A604" s="509"/>
      <c r="B604" s="510"/>
      <c r="C604" s="79"/>
      <c r="D604" s="91">
        <f>VLOOKUP(C604,Itinerario!$D$117:$W$147,18,FALSE)</f>
        <v>0</v>
      </c>
      <c r="E604" s="92">
        <f>VLOOKUP(C604,Itinerario!$D$117:$W$147,19,FALSE)</f>
        <v>0</v>
      </c>
      <c r="F604" s="92" t="e">
        <f>VLOOKUP(C604,Organización_Modular!$F$103:$G$133,2,FALSE)</f>
        <v>#N/A</v>
      </c>
    </row>
    <row r="605" spans="1:6" hidden="1" x14ac:dyDescent="0.2">
      <c r="A605" s="509"/>
      <c r="B605" s="510"/>
      <c r="C605" s="79"/>
      <c r="D605" s="91">
        <f>VLOOKUP(C605,Itinerario!$D$117:$W$147,18,FALSE)</f>
        <v>0</v>
      </c>
      <c r="E605" s="92">
        <f>VLOOKUP(C605,Itinerario!$D$117:$W$147,19,FALSE)</f>
        <v>0</v>
      </c>
      <c r="F605" s="92" t="e">
        <f>VLOOKUP(C605,Organización_Modular!$F$103:$G$133,2,FALSE)</f>
        <v>#N/A</v>
      </c>
    </row>
    <row r="606" spans="1:6" hidden="1" x14ac:dyDescent="0.2">
      <c r="A606" s="509"/>
      <c r="B606" s="510"/>
      <c r="C606" s="79"/>
      <c r="D606" s="91">
        <f>VLOOKUP(C606,Itinerario!$D$117:$W$147,18,FALSE)</f>
        <v>0</v>
      </c>
      <c r="E606" s="92">
        <f>VLOOKUP(C606,Itinerario!$D$117:$W$147,19,FALSE)</f>
        <v>0</v>
      </c>
      <c r="F606" s="92" t="e">
        <f>VLOOKUP(C606,Organización_Modular!$F$103:$G$133,2,FALSE)</f>
        <v>#N/A</v>
      </c>
    </row>
    <row r="607" spans="1:6" hidden="1" x14ac:dyDescent="0.2">
      <c r="A607" s="509"/>
      <c r="B607" s="510"/>
      <c r="C607" s="79"/>
      <c r="D607" s="91">
        <f>VLOOKUP(C607,Itinerario!$D$117:$W$147,18,FALSE)</f>
        <v>0</v>
      </c>
      <c r="E607" s="92">
        <f>VLOOKUP(C607,Itinerario!$D$117:$W$147,19,FALSE)</f>
        <v>0</v>
      </c>
      <c r="F607" s="92" t="e">
        <f>VLOOKUP(C607,Organización_Modular!$F$103:$G$133,2,FALSE)</f>
        <v>#N/A</v>
      </c>
    </row>
    <row r="608" spans="1:6" hidden="1" x14ac:dyDescent="0.2">
      <c r="A608" s="509"/>
      <c r="B608" s="510"/>
      <c r="C608" s="79"/>
      <c r="D608" s="91">
        <f>VLOOKUP(C608,Itinerario!$D$117:$W$147,18,FALSE)</f>
        <v>0</v>
      </c>
      <c r="E608" s="92">
        <f>VLOOKUP(C608,Itinerario!$D$117:$W$147,19,FALSE)</f>
        <v>0</v>
      </c>
      <c r="F608" s="92" t="e">
        <f>VLOOKUP(C608,Organización_Modular!$F$103:$G$133,2,FALSE)</f>
        <v>#N/A</v>
      </c>
    </row>
    <row r="609" spans="1:6" hidden="1" x14ac:dyDescent="0.2">
      <c r="A609" s="509"/>
      <c r="B609" s="510"/>
      <c r="C609" s="79"/>
      <c r="D609" s="91">
        <f>VLOOKUP(C609,Itinerario!$D$117:$W$147,18,FALSE)</f>
        <v>0</v>
      </c>
      <c r="E609" s="92">
        <f>VLOOKUP(C609,Itinerario!$D$117:$W$147,19,FALSE)</f>
        <v>0</v>
      </c>
      <c r="F609" s="92" t="e">
        <f>VLOOKUP(C609,Organización_Modular!$F$103:$G$133,2,FALSE)</f>
        <v>#N/A</v>
      </c>
    </row>
    <row r="610" spans="1:6" hidden="1" x14ac:dyDescent="0.2">
      <c r="A610" s="509"/>
      <c r="B610" s="510"/>
      <c r="C610" s="79"/>
      <c r="D610" s="91">
        <f>VLOOKUP(C610,Itinerario!$D$117:$W$147,18,FALSE)</f>
        <v>0</v>
      </c>
      <c r="E610" s="92">
        <f>VLOOKUP(C610,Itinerario!$D$117:$W$147,19,FALSE)</f>
        <v>0</v>
      </c>
      <c r="F610" s="92" t="e">
        <f>VLOOKUP(C610,Organización_Modular!$F$103:$G$133,2,FALSE)</f>
        <v>#N/A</v>
      </c>
    </row>
    <row r="611" spans="1:6" hidden="1" x14ac:dyDescent="0.2">
      <c r="A611" s="509"/>
      <c r="B611" s="510"/>
      <c r="C611" s="79"/>
      <c r="D611" s="91">
        <f>VLOOKUP(C611,Itinerario!$D$117:$W$147,18,FALSE)</f>
        <v>0</v>
      </c>
      <c r="E611" s="92">
        <f>VLOOKUP(C611,Itinerario!$D$117:$W$147,19,FALSE)</f>
        <v>0</v>
      </c>
      <c r="F611" s="92" t="e">
        <f>VLOOKUP(C611,Organización_Modular!$F$103:$G$133,2,FALSE)</f>
        <v>#N/A</v>
      </c>
    </row>
    <row r="612" spans="1:6" hidden="1" x14ac:dyDescent="0.2">
      <c r="A612" s="509"/>
      <c r="B612" s="510"/>
      <c r="C612" s="79"/>
      <c r="D612" s="91">
        <f>VLOOKUP(C612,Itinerario!$D$117:$W$147,18,FALSE)</f>
        <v>0</v>
      </c>
      <c r="E612" s="92">
        <f>VLOOKUP(C612,Itinerario!$D$117:$W$147,19,FALSE)</f>
        <v>0</v>
      </c>
      <c r="F612" s="92" t="e">
        <f>VLOOKUP(C612,Organización_Modular!$F$103:$G$133,2,FALSE)</f>
        <v>#N/A</v>
      </c>
    </row>
    <row r="613" spans="1:6" hidden="1" x14ac:dyDescent="0.2">
      <c r="A613" s="509"/>
      <c r="B613" s="510"/>
      <c r="C613" s="79"/>
      <c r="D613" s="91">
        <f>VLOOKUP(C613,Itinerario!$D$117:$W$147,18,FALSE)</f>
        <v>0</v>
      </c>
      <c r="E613" s="92">
        <f>VLOOKUP(C613,Itinerario!$D$117:$W$147,19,FALSE)</f>
        <v>0</v>
      </c>
      <c r="F613" s="92" t="e">
        <f>VLOOKUP(C613,Organización_Modular!$F$103:$G$133,2,FALSE)</f>
        <v>#N/A</v>
      </c>
    </row>
    <row r="614" spans="1:6" hidden="1" x14ac:dyDescent="0.2">
      <c r="A614" s="509">
        <f>Itinerario!A148</f>
        <v>0</v>
      </c>
      <c r="B614" s="510" t="str">
        <f>Ambiente_Equipamiento!$A$15</f>
        <v>Aula pedagógica</v>
      </c>
      <c r="C614" s="78"/>
      <c r="D614" s="91">
        <f>VLOOKUP(C614,Itinerario!$D$148:$W$178,18,FALSE)</f>
        <v>0</v>
      </c>
      <c r="E614" s="92">
        <f>VLOOKUP(C614,Itinerario!$D$148:$W$178,19,FALSE)</f>
        <v>0</v>
      </c>
      <c r="F614" s="92" t="e">
        <f>VLOOKUP(C614,Organización_Modular!$F$134:$G$164,2,FALSE)</f>
        <v>#N/A</v>
      </c>
    </row>
    <row r="615" spans="1:6" hidden="1" x14ac:dyDescent="0.2">
      <c r="A615" s="509"/>
      <c r="B615" s="510"/>
      <c r="C615" s="78"/>
      <c r="D615" s="91">
        <f>VLOOKUP(C615,Itinerario!$D$148:$W$178,18,FALSE)</f>
        <v>0</v>
      </c>
      <c r="E615" s="92">
        <f>VLOOKUP(C615,Itinerario!$D$148:$W$178,19,FALSE)</f>
        <v>0</v>
      </c>
      <c r="F615" s="92" t="e">
        <f>VLOOKUP(C615,Organización_Modular!$F$134:$G$164,2,FALSE)</f>
        <v>#N/A</v>
      </c>
    </row>
    <row r="616" spans="1:6" hidden="1" x14ac:dyDescent="0.2">
      <c r="A616" s="509"/>
      <c r="B616" s="510"/>
      <c r="C616" s="78"/>
      <c r="D616" s="91">
        <f>VLOOKUP(C616,Itinerario!$D$148:$W$178,18,FALSE)</f>
        <v>0</v>
      </c>
      <c r="E616" s="92">
        <f>VLOOKUP(C616,Itinerario!$D$148:$W$178,19,FALSE)</f>
        <v>0</v>
      </c>
      <c r="F616" s="92" t="e">
        <f>VLOOKUP(C616,Organización_Modular!$F$134:$G$164,2,FALSE)</f>
        <v>#N/A</v>
      </c>
    </row>
    <row r="617" spans="1:6" hidden="1" x14ac:dyDescent="0.2">
      <c r="A617" s="509"/>
      <c r="B617" s="510"/>
      <c r="C617" s="78"/>
      <c r="D617" s="91">
        <f>VLOOKUP(C617,Itinerario!$D$148:$W$178,18,FALSE)</f>
        <v>0</v>
      </c>
      <c r="E617" s="92">
        <f>VLOOKUP(C617,Itinerario!$D$148:$W$178,19,FALSE)</f>
        <v>0</v>
      </c>
      <c r="F617" s="92" t="e">
        <f>VLOOKUP(C617,Organización_Modular!$F$134:$G$164,2,FALSE)</f>
        <v>#N/A</v>
      </c>
    </row>
    <row r="618" spans="1:6" hidden="1" x14ac:dyDescent="0.2">
      <c r="A618" s="509"/>
      <c r="B618" s="510"/>
      <c r="C618" s="78"/>
      <c r="D618" s="91">
        <f>VLOOKUP(C618,Itinerario!$D$148:$W$178,18,FALSE)</f>
        <v>0</v>
      </c>
      <c r="E618" s="92">
        <f>VLOOKUP(C618,Itinerario!$D$148:$W$178,19,FALSE)</f>
        <v>0</v>
      </c>
      <c r="F618" s="92" t="e">
        <f>VLOOKUP(C618,Organización_Modular!$F$134:$G$164,2,FALSE)</f>
        <v>#N/A</v>
      </c>
    </row>
    <row r="619" spans="1:6" hidden="1" x14ac:dyDescent="0.2">
      <c r="A619" s="509"/>
      <c r="B619" s="510"/>
      <c r="C619" s="78"/>
      <c r="D619" s="91">
        <f>VLOOKUP(C619,Itinerario!$D$148:$W$178,18,FALSE)</f>
        <v>0</v>
      </c>
      <c r="E619" s="92">
        <f>VLOOKUP(C619,Itinerario!$D$148:$W$178,19,FALSE)</f>
        <v>0</v>
      </c>
      <c r="F619" s="92" t="e">
        <f>VLOOKUP(C619,Organización_Modular!$F$134:$G$164,2,FALSE)</f>
        <v>#N/A</v>
      </c>
    </row>
    <row r="620" spans="1:6" hidden="1" x14ac:dyDescent="0.2">
      <c r="A620" s="509"/>
      <c r="B620" s="510"/>
      <c r="C620" s="78"/>
      <c r="D620" s="91">
        <f>VLOOKUP(C620,Itinerario!$D$148:$W$178,18,FALSE)</f>
        <v>0</v>
      </c>
      <c r="E620" s="92">
        <f>VLOOKUP(C620,Itinerario!$D$148:$W$178,19,FALSE)</f>
        <v>0</v>
      </c>
      <c r="F620" s="92" t="e">
        <f>VLOOKUP(C620,Organización_Modular!$F$134:$G$164,2,FALSE)</f>
        <v>#N/A</v>
      </c>
    </row>
    <row r="621" spans="1:6" hidden="1" x14ac:dyDescent="0.2">
      <c r="A621" s="509"/>
      <c r="B621" s="510"/>
      <c r="C621" s="78"/>
      <c r="D621" s="91">
        <f>VLOOKUP(C621,Itinerario!$D$148:$W$178,18,FALSE)</f>
        <v>0</v>
      </c>
      <c r="E621" s="92">
        <f>VLOOKUP(C621,Itinerario!$D$148:$W$178,19,FALSE)</f>
        <v>0</v>
      </c>
      <c r="F621" s="92" t="e">
        <f>VLOOKUP(C621,Organización_Modular!$F$134:$G$164,2,FALSE)</f>
        <v>#N/A</v>
      </c>
    </row>
    <row r="622" spans="1:6" hidden="1" x14ac:dyDescent="0.2">
      <c r="A622" s="509"/>
      <c r="B622" s="510"/>
      <c r="C622" s="78"/>
      <c r="D622" s="91">
        <f>VLOOKUP(C622,Itinerario!$D$148:$W$178,18,FALSE)</f>
        <v>0</v>
      </c>
      <c r="E622" s="92">
        <f>VLOOKUP(C622,Itinerario!$D$148:$W$178,19,FALSE)</f>
        <v>0</v>
      </c>
      <c r="F622" s="92" t="e">
        <f>VLOOKUP(C622,Organización_Modular!$F$134:$G$164,2,FALSE)</f>
        <v>#N/A</v>
      </c>
    </row>
    <row r="623" spans="1:6" hidden="1" x14ac:dyDescent="0.2">
      <c r="A623" s="509"/>
      <c r="B623" s="510"/>
      <c r="C623" s="78"/>
      <c r="D623" s="91">
        <f>VLOOKUP(C623,Itinerario!$D$148:$W$178,18,FALSE)</f>
        <v>0</v>
      </c>
      <c r="E623" s="92">
        <f>VLOOKUP(C623,Itinerario!$D$148:$W$178,19,FALSE)</f>
        <v>0</v>
      </c>
      <c r="F623" s="92" t="e">
        <f>VLOOKUP(C623,Organización_Modular!$F$134:$G$164,2,FALSE)</f>
        <v>#N/A</v>
      </c>
    </row>
    <row r="624" spans="1:6" hidden="1" x14ac:dyDescent="0.2">
      <c r="A624" s="509"/>
      <c r="B624" s="510"/>
      <c r="C624" s="78"/>
      <c r="D624" s="91">
        <f>VLOOKUP(C624,Itinerario!$D$148:$W$178,18,FALSE)</f>
        <v>0</v>
      </c>
      <c r="E624" s="92">
        <f>VLOOKUP(C624,Itinerario!$D$148:$W$178,19,FALSE)</f>
        <v>0</v>
      </c>
      <c r="F624" s="92" t="e">
        <f>VLOOKUP(C624,Organización_Modular!$F$134:$G$164,2,FALSE)</f>
        <v>#N/A</v>
      </c>
    </row>
    <row r="625" spans="1:6" hidden="1" x14ac:dyDescent="0.2">
      <c r="A625" s="509"/>
      <c r="B625" s="510"/>
      <c r="C625" s="78"/>
      <c r="D625" s="91">
        <f>VLOOKUP(C625,Itinerario!$D$148:$W$178,18,FALSE)</f>
        <v>0</v>
      </c>
      <c r="E625" s="92">
        <f>VLOOKUP(C625,Itinerario!$D$148:$W$178,19,FALSE)</f>
        <v>0</v>
      </c>
      <c r="F625" s="92" t="e">
        <f>VLOOKUP(C625,Organización_Modular!$F$134:$G$164,2,FALSE)</f>
        <v>#N/A</v>
      </c>
    </row>
    <row r="626" spans="1:6" hidden="1" x14ac:dyDescent="0.2">
      <c r="A626" s="509"/>
      <c r="B626" s="510"/>
      <c r="C626" s="78"/>
      <c r="D626" s="91">
        <f>VLOOKUP(C626,Itinerario!$D$148:$W$178,18,FALSE)</f>
        <v>0</v>
      </c>
      <c r="E626" s="92">
        <f>VLOOKUP(C626,Itinerario!$D$148:$W$178,19,FALSE)</f>
        <v>0</v>
      </c>
      <c r="F626" s="92" t="e">
        <f>VLOOKUP(C626,Organización_Modular!$F$134:$G$164,2,FALSE)</f>
        <v>#N/A</v>
      </c>
    </row>
    <row r="627" spans="1:6" hidden="1" x14ac:dyDescent="0.2">
      <c r="A627" s="509"/>
      <c r="B627" s="510"/>
      <c r="C627" s="78"/>
      <c r="D627" s="91">
        <f>VLOOKUP(C627,Itinerario!$D$148:$W$178,18,FALSE)</f>
        <v>0</v>
      </c>
      <c r="E627" s="92">
        <f>VLOOKUP(C627,Itinerario!$D$148:$W$178,19,FALSE)</f>
        <v>0</v>
      </c>
      <c r="F627" s="92" t="e">
        <f>VLOOKUP(C627,Organización_Modular!$F$134:$G$164,2,FALSE)</f>
        <v>#N/A</v>
      </c>
    </row>
    <row r="628" spans="1:6" hidden="1" x14ac:dyDescent="0.2">
      <c r="A628" s="509"/>
      <c r="B628" s="510"/>
      <c r="C628" s="78"/>
      <c r="D628" s="91">
        <f>VLOOKUP(C628,Itinerario!$D$148:$W$178,18,FALSE)</f>
        <v>0</v>
      </c>
      <c r="E628" s="92">
        <f>VLOOKUP(C628,Itinerario!$D$148:$W$178,19,FALSE)</f>
        <v>0</v>
      </c>
      <c r="F628" s="92" t="e">
        <f>VLOOKUP(C628,Organización_Modular!$F$134:$G$164,2,FALSE)</f>
        <v>#N/A</v>
      </c>
    </row>
    <row r="629" spans="1:6" hidden="1" x14ac:dyDescent="0.2">
      <c r="A629" s="509"/>
      <c r="B629" s="510"/>
      <c r="C629" s="78"/>
      <c r="D629" s="91">
        <f>VLOOKUP(C629,Itinerario!$D$148:$W$178,18,FALSE)</f>
        <v>0</v>
      </c>
      <c r="E629" s="92">
        <f>VLOOKUP(C629,Itinerario!$D$148:$W$178,19,FALSE)</f>
        <v>0</v>
      </c>
      <c r="F629" s="92" t="e">
        <f>VLOOKUP(C629,Organización_Modular!$F$134:$G$164,2,FALSE)</f>
        <v>#N/A</v>
      </c>
    </row>
    <row r="630" spans="1:6" hidden="1" x14ac:dyDescent="0.2">
      <c r="A630" s="509"/>
      <c r="B630" s="510"/>
      <c r="C630" s="78"/>
      <c r="D630" s="91">
        <f>VLOOKUP(C630,Itinerario!$D$148:$W$178,18,FALSE)</f>
        <v>0</v>
      </c>
      <c r="E630" s="92">
        <f>VLOOKUP(C630,Itinerario!$D$148:$W$178,19,FALSE)</f>
        <v>0</v>
      </c>
      <c r="F630" s="92" t="e">
        <f>VLOOKUP(C630,Organización_Modular!$F$134:$G$164,2,FALSE)</f>
        <v>#N/A</v>
      </c>
    </row>
    <row r="631" spans="1:6" hidden="1" x14ac:dyDescent="0.2">
      <c r="A631" s="509"/>
      <c r="B631" s="510"/>
      <c r="C631" s="78"/>
      <c r="D631" s="91">
        <f>VLOOKUP(C631,Itinerario!$D$148:$W$178,18,FALSE)</f>
        <v>0</v>
      </c>
      <c r="E631" s="92">
        <f>VLOOKUP(C631,Itinerario!$D$148:$W$178,19,FALSE)</f>
        <v>0</v>
      </c>
      <c r="F631" s="92" t="e">
        <f>VLOOKUP(C631,Organización_Modular!$F$134:$G$164,2,FALSE)</f>
        <v>#N/A</v>
      </c>
    </row>
    <row r="632" spans="1:6" hidden="1" x14ac:dyDescent="0.2">
      <c r="A632" s="509"/>
      <c r="B632" s="510"/>
      <c r="C632" s="78"/>
      <c r="D632" s="91">
        <f>VLOOKUP(C632,Itinerario!$D$148:$W$178,18,FALSE)</f>
        <v>0</v>
      </c>
      <c r="E632" s="92">
        <f>VLOOKUP(C632,Itinerario!$D$148:$W$178,19,FALSE)</f>
        <v>0</v>
      </c>
      <c r="F632" s="92" t="e">
        <f>VLOOKUP(C632,Organización_Modular!$F$134:$G$164,2,FALSE)</f>
        <v>#N/A</v>
      </c>
    </row>
    <row r="633" spans="1:6" hidden="1" x14ac:dyDescent="0.2">
      <c r="A633" s="509"/>
      <c r="B633" s="510"/>
      <c r="C633" s="78"/>
      <c r="D633" s="91">
        <f>VLOOKUP(C633,Itinerario!$D$148:$W$178,18,FALSE)</f>
        <v>0</v>
      </c>
      <c r="E633" s="92">
        <f>VLOOKUP(C633,Itinerario!$D$148:$W$178,19,FALSE)</f>
        <v>0</v>
      </c>
      <c r="F633" s="92" t="e">
        <f>VLOOKUP(C633,Organización_Modular!$F$134:$G$164,2,FALSE)</f>
        <v>#N/A</v>
      </c>
    </row>
    <row r="634" spans="1:6" hidden="1" x14ac:dyDescent="0.2">
      <c r="A634" s="509"/>
      <c r="B634" s="510"/>
      <c r="C634" s="78"/>
      <c r="D634" s="91">
        <f>VLOOKUP(C634,Itinerario!$D$148:$W$178,18,FALSE)</f>
        <v>0</v>
      </c>
      <c r="E634" s="92">
        <f>VLOOKUP(C634,Itinerario!$D$148:$W$178,19,FALSE)</f>
        <v>0</v>
      </c>
      <c r="F634" s="92" t="e">
        <f>VLOOKUP(C634,Organización_Modular!$F$134:$G$164,2,FALSE)</f>
        <v>#N/A</v>
      </c>
    </row>
    <row r="635" spans="1:6" hidden="1" x14ac:dyDescent="0.2">
      <c r="A635" s="509"/>
      <c r="B635" s="510"/>
      <c r="C635" s="78"/>
      <c r="D635" s="91">
        <f>VLOOKUP(C635,Itinerario!$D$148:$W$178,18,FALSE)</f>
        <v>0</v>
      </c>
      <c r="E635" s="92">
        <f>VLOOKUP(C635,Itinerario!$D$148:$W$178,19,FALSE)</f>
        <v>0</v>
      </c>
      <c r="F635" s="92" t="e">
        <f>VLOOKUP(C635,Organización_Modular!$F$134:$G$164,2,FALSE)</f>
        <v>#N/A</v>
      </c>
    </row>
    <row r="636" spans="1:6" hidden="1" x14ac:dyDescent="0.2">
      <c r="A636" s="509"/>
      <c r="B636" s="510"/>
      <c r="C636" s="78"/>
      <c r="D636" s="91">
        <f>VLOOKUP(C636,Itinerario!$D$148:$W$178,18,FALSE)</f>
        <v>0</v>
      </c>
      <c r="E636" s="92">
        <f>VLOOKUP(C636,Itinerario!$D$148:$W$178,19,FALSE)</f>
        <v>0</v>
      </c>
      <c r="F636" s="92" t="e">
        <f>VLOOKUP(C636,Organización_Modular!$F$134:$G$164,2,FALSE)</f>
        <v>#N/A</v>
      </c>
    </row>
    <row r="637" spans="1:6" hidden="1" x14ac:dyDescent="0.2">
      <c r="A637" s="509"/>
      <c r="B637" s="510"/>
      <c r="C637" s="78"/>
      <c r="D637" s="91">
        <f>VLOOKUP(C637,Itinerario!$D$148:$W$178,18,FALSE)</f>
        <v>0</v>
      </c>
      <c r="E637" s="92">
        <f>VLOOKUP(C637,Itinerario!$D$148:$W$178,19,FALSE)</f>
        <v>0</v>
      </c>
      <c r="F637" s="92" t="e">
        <f>VLOOKUP(C637,Organización_Modular!$F$134:$G$164,2,FALSE)</f>
        <v>#N/A</v>
      </c>
    </row>
    <row r="638" spans="1:6" hidden="1" x14ac:dyDescent="0.2">
      <c r="A638" s="509"/>
      <c r="B638" s="510"/>
      <c r="C638" s="78"/>
      <c r="D638" s="91">
        <f>VLOOKUP(C638,Itinerario!$D$148:$W$178,18,FALSE)</f>
        <v>0</v>
      </c>
      <c r="E638" s="92">
        <f>VLOOKUP(C638,Itinerario!$D$148:$W$178,19,FALSE)</f>
        <v>0</v>
      </c>
      <c r="F638" s="92" t="e">
        <f>VLOOKUP(C638,Organización_Modular!$F$134:$G$164,2,FALSE)</f>
        <v>#N/A</v>
      </c>
    </row>
    <row r="639" spans="1:6" hidden="1" x14ac:dyDescent="0.2">
      <c r="A639" s="509"/>
      <c r="B639" s="510"/>
      <c r="C639" s="78"/>
      <c r="D639" s="91">
        <f>VLOOKUP(C639,Itinerario!$D$148:$W$178,18,FALSE)</f>
        <v>0</v>
      </c>
      <c r="E639" s="92">
        <f>VLOOKUP(C639,Itinerario!$D$148:$W$178,19,FALSE)</f>
        <v>0</v>
      </c>
      <c r="F639" s="92" t="e">
        <f>VLOOKUP(C639,Organización_Modular!$F$134:$G$164,2,FALSE)</f>
        <v>#N/A</v>
      </c>
    </row>
    <row r="640" spans="1:6" hidden="1" x14ac:dyDescent="0.2">
      <c r="A640" s="509"/>
      <c r="B640" s="510"/>
      <c r="C640" s="78"/>
      <c r="D640" s="91">
        <f>VLOOKUP(C640,Itinerario!$D$148:$W$178,18,FALSE)</f>
        <v>0</v>
      </c>
      <c r="E640" s="92">
        <f>VLOOKUP(C640,Itinerario!$D$148:$W$178,19,FALSE)</f>
        <v>0</v>
      </c>
      <c r="F640" s="92" t="e">
        <f>VLOOKUP(C640,Organización_Modular!$F$134:$G$164,2,FALSE)</f>
        <v>#N/A</v>
      </c>
    </row>
    <row r="641" spans="1:6" hidden="1" x14ac:dyDescent="0.2">
      <c r="A641" s="509"/>
      <c r="B641" s="510"/>
      <c r="C641" s="78"/>
      <c r="D641" s="91">
        <f>VLOOKUP(C641,Itinerario!$D$148:$W$178,18,FALSE)</f>
        <v>0</v>
      </c>
      <c r="E641" s="92">
        <f>VLOOKUP(C641,Itinerario!$D$148:$W$178,19,FALSE)</f>
        <v>0</v>
      </c>
      <c r="F641" s="92" t="e">
        <f>VLOOKUP(C641,Organización_Modular!$F$134:$G$164,2,FALSE)</f>
        <v>#N/A</v>
      </c>
    </row>
    <row r="642" spans="1:6" hidden="1" x14ac:dyDescent="0.2">
      <c r="A642" s="509"/>
      <c r="B642" s="510"/>
      <c r="C642" s="78"/>
      <c r="D642" s="91">
        <f>VLOOKUP(C642,Itinerario!$D$148:$W$178,18,FALSE)</f>
        <v>0</v>
      </c>
      <c r="E642" s="92">
        <f>VLOOKUP(C642,Itinerario!$D$148:$W$178,19,FALSE)</f>
        <v>0</v>
      </c>
      <c r="F642" s="92" t="e">
        <f>VLOOKUP(C642,Organización_Modular!$F$134:$G$164,2,FALSE)</f>
        <v>#N/A</v>
      </c>
    </row>
    <row r="643" spans="1:6" hidden="1" x14ac:dyDescent="0.2">
      <c r="A643" s="509"/>
      <c r="B643" s="510"/>
      <c r="C643" s="78"/>
      <c r="D643" s="91">
        <f>VLOOKUP(C643,Itinerario!$D$148:$W$178,18,FALSE)</f>
        <v>0</v>
      </c>
      <c r="E643" s="92">
        <f>VLOOKUP(C643,Itinerario!$D$148:$W$178,19,FALSE)</f>
        <v>0</v>
      </c>
      <c r="F643" s="92" t="e">
        <f>VLOOKUP(C643,Organización_Modular!$F$134:$G$164,2,FALSE)</f>
        <v>#N/A</v>
      </c>
    </row>
    <row r="644" spans="1:6" hidden="1" x14ac:dyDescent="0.2">
      <c r="A644" s="509"/>
      <c r="B644" s="510"/>
      <c r="C644" s="78"/>
      <c r="D644" s="91">
        <f>VLOOKUP(C644,Itinerario!$D$148:$W$178,18,FALSE)</f>
        <v>0</v>
      </c>
      <c r="E644" s="92">
        <f>VLOOKUP(C644,Itinerario!$D$148:$W$178,19,FALSE)</f>
        <v>0</v>
      </c>
      <c r="F644" s="92" t="e">
        <f>VLOOKUP(C644,Organización_Modular!$F$134:$G$164,2,FALSE)</f>
        <v>#N/A</v>
      </c>
    </row>
    <row r="645" spans="1:6" hidden="1" x14ac:dyDescent="0.2">
      <c r="A645" s="509"/>
      <c r="B645" s="510"/>
      <c r="C645" s="78"/>
      <c r="D645" s="91">
        <f>VLOOKUP(C645,Itinerario!$D$148:$W$178,18,FALSE)</f>
        <v>0</v>
      </c>
      <c r="E645" s="92">
        <f>VLOOKUP(C645,Itinerario!$D$148:$W$178,19,FALSE)</f>
        <v>0</v>
      </c>
      <c r="F645" s="92" t="e">
        <f>VLOOKUP(C645,Organización_Modular!$F$134:$G$164,2,FALSE)</f>
        <v>#N/A</v>
      </c>
    </row>
    <row r="646" spans="1:6" hidden="1" x14ac:dyDescent="0.2">
      <c r="A646" s="509"/>
      <c r="B646" s="510"/>
      <c r="C646" s="78"/>
      <c r="D646" s="91">
        <f>VLOOKUP(C646,Itinerario!$D$148:$W$178,18,FALSE)</f>
        <v>0</v>
      </c>
      <c r="E646" s="92">
        <f>VLOOKUP(C646,Itinerario!$D$148:$W$178,19,FALSE)</f>
        <v>0</v>
      </c>
      <c r="F646" s="92" t="e">
        <f>VLOOKUP(C646,Organización_Modular!$F$134:$G$164,2,FALSE)</f>
        <v>#N/A</v>
      </c>
    </row>
    <row r="647" spans="1:6" hidden="1" x14ac:dyDescent="0.2">
      <c r="A647" s="509"/>
      <c r="B647" s="510"/>
      <c r="C647" s="78"/>
      <c r="D647" s="91">
        <f>VLOOKUP(C647,Itinerario!$D$148:$W$178,18,FALSE)</f>
        <v>0</v>
      </c>
      <c r="E647" s="92">
        <f>VLOOKUP(C647,Itinerario!$D$148:$W$178,19,FALSE)</f>
        <v>0</v>
      </c>
      <c r="F647" s="92" t="e">
        <f>VLOOKUP(C647,Organización_Modular!$F$134:$G$164,2,FALSE)</f>
        <v>#N/A</v>
      </c>
    </row>
    <row r="648" spans="1:6" hidden="1" x14ac:dyDescent="0.2">
      <c r="A648" s="509"/>
      <c r="B648" s="510"/>
      <c r="C648" s="78"/>
      <c r="D648" s="91">
        <f>VLOOKUP(C648,Itinerario!$D$148:$W$178,18,FALSE)</f>
        <v>0</v>
      </c>
      <c r="E648" s="92">
        <f>VLOOKUP(C648,Itinerario!$D$148:$W$178,19,FALSE)</f>
        <v>0</v>
      </c>
      <c r="F648" s="92" t="e">
        <f>VLOOKUP(C648,Organización_Modular!$F$134:$G$164,2,FALSE)</f>
        <v>#N/A</v>
      </c>
    </row>
    <row r="649" spans="1:6" hidden="1" x14ac:dyDescent="0.2">
      <c r="A649" s="509"/>
      <c r="B649" s="510"/>
      <c r="C649" s="78"/>
      <c r="D649" s="91">
        <f>VLOOKUP(C649,Itinerario!$D$148:$W$178,18,FALSE)</f>
        <v>0</v>
      </c>
      <c r="E649" s="92">
        <f>VLOOKUP(C649,Itinerario!$D$148:$W$178,19,FALSE)</f>
        <v>0</v>
      </c>
      <c r="F649" s="92" t="e">
        <f>VLOOKUP(C649,Organización_Modular!$F$134:$G$164,2,FALSE)</f>
        <v>#N/A</v>
      </c>
    </row>
    <row r="650" spans="1:6" hidden="1" x14ac:dyDescent="0.2">
      <c r="A650" s="509"/>
      <c r="B650" s="510"/>
      <c r="C650" s="78"/>
      <c r="D650" s="91">
        <f>VLOOKUP(C650,Itinerario!$D$148:$W$178,18,FALSE)</f>
        <v>0</v>
      </c>
      <c r="E650" s="92">
        <f>VLOOKUP(C650,Itinerario!$D$148:$W$178,19,FALSE)</f>
        <v>0</v>
      </c>
      <c r="F650" s="92" t="e">
        <f>VLOOKUP(C650,Organización_Modular!$F$134:$G$164,2,FALSE)</f>
        <v>#N/A</v>
      </c>
    </row>
    <row r="651" spans="1:6" hidden="1" x14ac:dyDescent="0.2">
      <c r="A651" s="509"/>
      <c r="B651" s="510"/>
      <c r="C651" s="78"/>
      <c r="D651" s="91">
        <f>VLOOKUP(C651,Itinerario!$D$148:$W$178,18,FALSE)</f>
        <v>0</v>
      </c>
      <c r="E651" s="92">
        <f>VLOOKUP(C651,Itinerario!$D$148:$W$178,19,FALSE)</f>
        <v>0</v>
      </c>
      <c r="F651" s="92" t="e">
        <f>VLOOKUP(C651,Organización_Modular!$F$134:$G$164,2,FALSE)</f>
        <v>#N/A</v>
      </c>
    </row>
    <row r="652" spans="1:6" hidden="1" x14ac:dyDescent="0.2">
      <c r="A652" s="509"/>
      <c r="B652" s="510"/>
      <c r="C652" s="78"/>
      <c r="D652" s="91">
        <f>VLOOKUP(C652,Itinerario!$D$148:$W$178,18,FALSE)</f>
        <v>0</v>
      </c>
      <c r="E652" s="92">
        <f>VLOOKUP(C652,Itinerario!$D$148:$W$178,19,FALSE)</f>
        <v>0</v>
      </c>
      <c r="F652" s="92" t="e">
        <f>VLOOKUP(C652,Organización_Modular!$F$134:$G$164,2,FALSE)</f>
        <v>#N/A</v>
      </c>
    </row>
    <row r="653" spans="1:6" hidden="1" x14ac:dyDescent="0.2">
      <c r="A653" s="509"/>
      <c r="B653" s="510"/>
      <c r="C653" s="78"/>
      <c r="D653" s="91">
        <f>VLOOKUP(C653,Itinerario!$D$148:$W$178,18,FALSE)</f>
        <v>0</v>
      </c>
      <c r="E653" s="92">
        <f>VLOOKUP(C653,Itinerario!$D$148:$W$178,19,FALSE)</f>
        <v>0</v>
      </c>
      <c r="F653" s="92" t="e">
        <f>VLOOKUP(C653,Organización_Modular!$F$134:$G$164,2,FALSE)</f>
        <v>#N/A</v>
      </c>
    </row>
    <row r="654" spans="1:6" hidden="1" x14ac:dyDescent="0.2">
      <c r="A654" s="509"/>
      <c r="B654" s="510"/>
      <c r="C654" s="78"/>
      <c r="D654" s="91">
        <f>VLOOKUP(C654,Itinerario!$D$148:$W$178,18,FALSE)</f>
        <v>0</v>
      </c>
      <c r="E654" s="92">
        <f>VLOOKUP(C654,Itinerario!$D$148:$W$178,19,FALSE)</f>
        <v>0</v>
      </c>
      <c r="F654" s="92" t="e">
        <f>VLOOKUP(C654,Organización_Modular!$F$134:$G$164,2,FALSE)</f>
        <v>#N/A</v>
      </c>
    </row>
    <row r="655" spans="1:6" hidden="1" x14ac:dyDescent="0.2">
      <c r="A655" s="509"/>
      <c r="B655" s="510"/>
      <c r="C655" s="78"/>
      <c r="D655" s="91">
        <f>VLOOKUP(C655,Itinerario!$D$148:$W$178,18,FALSE)</f>
        <v>0</v>
      </c>
      <c r="E655" s="92">
        <f>VLOOKUP(C655,Itinerario!$D$148:$W$178,19,FALSE)</f>
        <v>0</v>
      </c>
      <c r="F655" s="92" t="e">
        <f>VLOOKUP(C655,Organización_Modular!$F$134:$G$164,2,FALSE)</f>
        <v>#N/A</v>
      </c>
    </row>
    <row r="656" spans="1:6" hidden="1" x14ac:dyDescent="0.2">
      <c r="A656" s="509"/>
      <c r="B656" s="510"/>
      <c r="C656" s="78"/>
      <c r="D656" s="91">
        <f>VLOOKUP(C656,Itinerario!$D$148:$W$178,18,FALSE)</f>
        <v>0</v>
      </c>
      <c r="E656" s="92">
        <f>VLOOKUP(C656,Itinerario!$D$148:$W$178,19,FALSE)</f>
        <v>0</v>
      </c>
      <c r="F656" s="92" t="e">
        <f>VLOOKUP(C656,Organización_Modular!$F$134:$G$164,2,FALSE)</f>
        <v>#N/A</v>
      </c>
    </row>
    <row r="657" spans="1:6" hidden="1" x14ac:dyDescent="0.2">
      <c r="A657" s="509"/>
      <c r="B657" s="510"/>
      <c r="C657" s="78"/>
      <c r="D657" s="91">
        <f>VLOOKUP(C657,Itinerario!$D$148:$W$178,18,FALSE)</f>
        <v>0</v>
      </c>
      <c r="E657" s="92">
        <f>VLOOKUP(C657,Itinerario!$D$148:$W$178,19,FALSE)</f>
        <v>0</v>
      </c>
      <c r="F657" s="92" t="e">
        <f>VLOOKUP(C657,Organización_Modular!$F$134:$G$164,2,FALSE)</f>
        <v>#N/A</v>
      </c>
    </row>
    <row r="658" spans="1:6" hidden="1" x14ac:dyDescent="0.2">
      <c r="A658" s="509"/>
      <c r="B658" s="510"/>
      <c r="C658" s="78"/>
      <c r="D658" s="91">
        <f>VLOOKUP(C658,Itinerario!$D$148:$W$178,18,FALSE)</f>
        <v>0</v>
      </c>
      <c r="E658" s="92">
        <f>VLOOKUP(C658,Itinerario!$D$148:$W$178,19,FALSE)</f>
        <v>0</v>
      </c>
      <c r="F658" s="92" t="e">
        <f>VLOOKUP(C658,Organización_Modular!$F$134:$G$164,2,FALSE)</f>
        <v>#N/A</v>
      </c>
    </row>
    <row r="659" spans="1:6" hidden="1" x14ac:dyDescent="0.2">
      <c r="A659" s="509"/>
      <c r="B659" s="510"/>
      <c r="C659" s="78"/>
      <c r="D659" s="91">
        <f>VLOOKUP(C659,Itinerario!$D$148:$W$178,18,FALSE)</f>
        <v>0</v>
      </c>
      <c r="E659" s="92">
        <f>VLOOKUP(C659,Itinerario!$D$148:$W$178,19,FALSE)</f>
        <v>0</v>
      </c>
      <c r="F659" s="92" t="e">
        <f>VLOOKUP(C659,Organización_Modular!$F$134:$G$164,2,FALSE)</f>
        <v>#N/A</v>
      </c>
    </row>
    <row r="660" spans="1:6" hidden="1" x14ac:dyDescent="0.2">
      <c r="A660" s="509"/>
      <c r="B660" s="510"/>
      <c r="C660" s="78"/>
      <c r="D660" s="91">
        <f>VLOOKUP(C660,Itinerario!$D$148:$W$178,18,FALSE)</f>
        <v>0</v>
      </c>
      <c r="E660" s="92">
        <f>VLOOKUP(C660,Itinerario!$D$148:$W$178,19,FALSE)</f>
        <v>0</v>
      </c>
      <c r="F660" s="92" t="e">
        <f>VLOOKUP(C660,Organización_Modular!$F$134:$G$164,2,FALSE)</f>
        <v>#N/A</v>
      </c>
    </row>
    <row r="661" spans="1:6" hidden="1" x14ac:dyDescent="0.2">
      <c r="A661" s="509"/>
      <c r="B661" s="510"/>
      <c r="C661" s="78"/>
      <c r="D661" s="91">
        <f>VLOOKUP(C661,Itinerario!$D$148:$W$178,18,FALSE)</f>
        <v>0</v>
      </c>
      <c r="E661" s="92">
        <f>VLOOKUP(C661,Itinerario!$D$148:$W$178,19,FALSE)</f>
        <v>0</v>
      </c>
      <c r="F661" s="92" t="e">
        <f>VLOOKUP(C661,Organización_Modular!$F$134:$G$164,2,FALSE)</f>
        <v>#N/A</v>
      </c>
    </row>
    <row r="662" spans="1:6" hidden="1" x14ac:dyDescent="0.2">
      <c r="A662" s="509"/>
      <c r="B662" s="510"/>
      <c r="C662" s="78"/>
      <c r="D662" s="91">
        <f>VLOOKUP(C662,Itinerario!$D$148:$W$178,18,FALSE)</f>
        <v>0</v>
      </c>
      <c r="E662" s="92">
        <f>VLOOKUP(C662,Itinerario!$D$148:$W$178,19,FALSE)</f>
        <v>0</v>
      </c>
      <c r="F662" s="92" t="e">
        <f>VLOOKUP(C662,Organización_Modular!$F$134:$G$164,2,FALSE)</f>
        <v>#N/A</v>
      </c>
    </row>
    <row r="663" spans="1:6" hidden="1" x14ac:dyDescent="0.2">
      <c r="A663" s="509"/>
      <c r="B663" s="510"/>
      <c r="C663" s="78"/>
      <c r="D663" s="91">
        <f>VLOOKUP(C663,Itinerario!$D$148:$W$178,18,FALSE)</f>
        <v>0</v>
      </c>
      <c r="E663" s="92">
        <f>VLOOKUP(C663,Itinerario!$D$148:$W$178,19,FALSE)</f>
        <v>0</v>
      </c>
      <c r="F663" s="92" t="e">
        <f>VLOOKUP(C663,Organización_Modular!$F$134:$G$164,2,FALSE)</f>
        <v>#N/A</v>
      </c>
    </row>
    <row r="664" spans="1:6" hidden="1" x14ac:dyDescent="0.2">
      <c r="A664" s="509"/>
      <c r="B664" s="510"/>
      <c r="C664" s="78"/>
      <c r="D664" s="91">
        <f>VLOOKUP(C664,Itinerario!$D$148:$W$178,18,FALSE)</f>
        <v>0</v>
      </c>
      <c r="E664" s="92">
        <f>VLOOKUP(C664,Itinerario!$D$148:$W$178,19,FALSE)</f>
        <v>0</v>
      </c>
      <c r="F664" s="92" t="e">
        <f>VLOOKUP(C664,Organización_Modular!$F$134:$G$164,2,FALSE)</f>
        <v>#N/A</v>
      </c>
    </row>
    <row r="665" spans="1:6" hidden="1" x14ac:dyDescent="0.2">
      <c r="A665" s="509"/>
      <c r="B665" s="510"/>
      <c r="C665" s="78"/>
      <c r="D665" s="91">
        <f>VLOOKUP(C665,Itinerario!$D$148:$W$178,18,FALSE)</f>
        <v>0</v>
      </c>
      <c r="E665" s="92">
        <f>VLOOKUP(C665,Itinerario!$D$148:$W$178,19,FALSE)</f>
        <v>0</v>
      </c>
      <c r="F665" s="92" t="e">
        <f>VLOOKUP(C665,Organización_Modular!$F$134:$G$164,2,FALSE)</f>
        <v>#N/A</v>
      </c>
    </row>
    <row r="666" spans="1:6" hidden="1" x14ac:dyDescent="0.2">
      <c r="A666" s="509"/>
      <c r="B666" s="510"/>
      <c r="C666" s="78"/>
      <c r="D666" s="91">
        <f>VLOOKUP(C666,Itinerario!$D$148:$W$178,18,FALSE)</f>
        <v>0</v>
      </c>
      <c r="E666" s="92">
        <f>VLOOKUP(C666,Itinerario!$D$148:$W$178,19,FALSE)</f>
        <v>0</v>
      </c>
      <c r="F666" s="92" t="e">
        <f>VLOOKUP(C666,Organización_Modular!$F$134:$G$164,2,FALSE)</f>
        <v>#N/A</v>
      </c>
    </row>
    <row r="667" spans="1:6" hidden="1" x14ac:dyDescent="0.2">
      <c r="A667" s="509"/>
      <c r="B667" s="510"/>
      <c r="C667" s="78"/>
      <c r="D667" s="91">
        <f>VLOOKUP(C667,Itinerario!$D$148:$W$178,18,FALSE)</f>
        <v>0</v>
      </c>
      <c r="E667" s="92">
        <f>VLOOKUP(C667,Itinerario!$D$148:$W$178,19,FALSE)</f>
        <v>0</v>
      </c>
      <c r="F667" s="92" t="e">
        <f>VLOOKUP(C667,Organización_Modular!$F$134:$G$164,2,FALSE)</f>
        <v>#N/A</v>
      </c>
    </row>
    <row r="668" spans="1:6" hidden="1" x14ac:dyDescent="0.2">
      <c r="A668" s="509"/>
      <c r="B668" s="510"/>
      <c r="C668" s="78"/>
      <c r="D668" s="91">
        <f>VLOOKUP(C668,Itinerario!$D$148:$W$178,18,FALSE)</f>
        <v>0</v>
      </c>
      <c r="E668" s="92">
        <f>VLOOKUP(C668,Itinerario!$D$148:$W$178,19,FALSE)</f>
        <v>0</v>
      </c>
      <c r="F668" s="92" t="e">
        <f>VLOOKUP(C668,Organización_Modular!$F$134:$G$164,2,FALSE)</f>
        <v>#N/A</v>
      </c>
    </row>
    <row r="669" spans="1:6" hidden="1" x14ac:dyDescent="0.2">
      <c r="A669" s="509"/>
      <c r="B669" s="510"/>
      <c r="C669" s="78"/>
      <c r="D669" s="91">
        <f>VLOOKUP(C669,Itinerario!$D$148:$W$178,18,FALSE)</f>
        <v>0</v>
      </c>
      <c r="E669" s="92">
        <f>VLOOKUP(C669,Itinerario!$D$148:$W$178,19,FALSE)</f>
        <v>0</v>
      </c>
      <c r="F669" s="92" t="e">
        <f>VLOOKUP(C669,Organización_Modular!$F$134:$G$164,2,FALSE)</f>
        <v>#N/A</v>
      </c>
    </row>
    <row r="670" spans="1:6" hidden="1" x14ac:dyDescent="0.2">
      <c r="A670" s="509"/>
      <c r="B670" s="510"/>
      <c r="C670" s="78"/>
      <c r="D670" s="91">
        <f>VLOOKUP(C670,Itinerario!$D$148:$W$178,18,FALSE)</f>
        <v>0</v>
      </c>
      <c r="E670" s="92">
        <f>VLOOKUP(C670,Itinerario!$D$148:$W$178,19,FALSE)</f>
        <v>0</v>
      </c>
      <c r="F670" s="92" t="e">
        <f>VLOOKUP(C670,Organización_Modular!$F$134:$G$164,2,FALSE)</f>
        <v>#N/A</v>
      </c>
    </row>
    <row r="671" spans="1:6" hidden="1" x14ac:dyDescent="0.2">
      <c r="A671" s="509"/>
      <c r="B671" s="510"/>
      <c r="C671" s="78"/>
      <c r="D671" s="91">
        <f>VLOOKUP(C671,Itinerario!$D$148:$W$178,18,FALSE)</f>
        <v>0</v>
      </c>
      <c r="E671" s="92">
        <f>VLOOKUP(C671,Itinerario!$D$148:$W$178,19,FALSE)</f>
        <v>0</v>
      </c>
      <c r="F671" s="92" t="e">
        <f>VLOOKUP(C671,Organización_Modular!$F$134:$G$164,2,FALSE)</f>
        <v>#N/A</v>
      </c>
    </row>
    <row r="672" spans="1:6" hidden="1" x14ac:dyDescent="0.2">
      <c r="A672" s="509"/>
      <c r="B672" s="510"/>
      <c r="C672" s="78"/>
      <c r="D672" s="91">
        <f>VLOOKUP(C672,Itinerario!$D$148:$W$178,18,FALSE)</f>
        <v>0</v>
      </c>
      <c r="E672" s="92">
        <f>VLOOKUP(C672,Itinerario!$D$148:$W$178,19,FALSE)</f>
        <v>0</v>
      </c>
      <c r="F672" s="92" t="e">
        <f>VLOOKUP(C672,Organización_Modular!$F$134:$G$164,2,FALSE)</f>
        <v>#N/A</v>
      </c>
    </row>
    <row r="673" spans="1:6" hidden="1" x14ac:dyDescent="0.2">
      <c r="A673" s="509"/>
      <c r="B673" s="510"/>
      <c r="C673" s="78"/>
      <c r="D673" s="91">
        <f>VLOOKUP(C673,Itinerario!$D$148:$W$178,18,FALSE)</f>
        <v>0</v>
      </c>
      <c r="E673" s="92">
        <f>VLOOKUP(C673,Itinerario!$D$148:$W$178,19,FALSE)</f>
        <v>0</v>
      </c>
      <c r="F673" s="92" t="e">
        <f>VLOOKUP(C673,Organización_Modular!$F$134:$G$164,2,FALSE)</f>
        <v>#N/A</v>
      </c>
    </row>
    <row r="674" spans="1:6" hidden="1" x14ac:dyDescent="0.2">
      <c r="A674" s="509"/>
      <c r="B674" s="510"/>
      <c r="C674" s="78"/>
      <c r="D674" s="91">
        <f>VLOOKUP(C674,Itinerario!$D$148:$W$178,18,FALSE)</f>
        <v>0</v>
      </c>
      <c r="E674" s="92">
        <f>VLOOKUP(C674,Itinerario!$D$148:$W$178,19,FALSE)</f>
        <v>0</v>
      </c>
      <c r="F674" s="92" t="e">
        <f>VLOOKUP(C674,Organización_Modular!$F$134:$G$164,2,FALSE)</f>
        <v>#N/A</v>
      </c>
    </row>
    <row r="675" spans="1:6" hidden="1" x14ac:dyDescent="0.2">
      <c r="A675" s="509"/>
      <c r="B675" s="510"/>
      <c r="C675" s="78"/>
      <c r="D675" s="91">
        <f>VLOOKUP(C675,Itinerario!$D$148:$W$178,18,FALSE)</f>
        <v>0</v>
      </c>
      <c r="E675" s="92">
        <f>VLOOKUP(C675,Itinerario!$D$148:$W$178,19,FALSE)</f>
        <v>0</v>
      </c>
      <c r="F675" s="92" t="e">
        <f>VLOOKUP(C675,Organización_Modular!$F$134:$G$164,2,FALSE)</f>
        <v>#N/A</v>
      </c>
    </row>
    <row r="676" spans="1:6" hidden="1" x14ac:dyDescent="0.2">
      <c r="A676" s="509"/>
      <c r="B676" s="510"/>
      <c r="C676" s="78"/>
      <c r="D676" s="91">
        <f>VLOOKUP(C676,Itinerario!$D$148:$W$178,18,FALSE)</f>
        <v>0</v>
      </c>
      <c r="E676" s="92">
        <f>VLOOKUP(C676,Itinerario!$D$148:$W$178,19,FALSE)</f>
        <v>0</v>
      </c>
      <c r="F676" s="92" t="e">
        <f>VLOOKUP(C676,Organización_Modular!$F$134:$G$164,2,FALSE)</f>
        <v>#N/A</v>
      </c>
    </row>
    <row r="677" spans="1:6" hidden="1" x14ac:dyDescent="0.2">
      <c r="A677" s="509"/>
      <c r="B677" s="510"/>
      <c r="C677" s="78"/>
      <c r="D677" s="91">
        <f>VLOOKUP(C677,Itinerario!$D$148:$W$178,18,FALSE)</f>
        <v>0</v>
      </c>
      <c r="E677" s="92">
        <f>VLOOKUP(C677,Itinerario!$D$148:$W$178,19,FALSE)</f>
        <v>0</v>
      </c>
      <c r="F677" s="92" t="e">
        <f>VLOOKUP(C677,Organización_Modular!$F$134:$G$164,2,FALSE)</f>
        <v>#N/A</v>
      </c>
    </row>
    <row r="678" spans="1:6" hidden="1" x14ac:dyDescent="0.2">
      <c r="A678" s="509"/>
      <c r="B678" s="510"/>
      <c r="C678" s="78"/>
      <c r="D678" s="91">
        <f>VLOOKUP(C678,Itinerario!$D$148:$W$178,18,FALSE)</f>
        <v>0</v>
      </c>
      <c r="E678" s="92">
        <f>VLOOKUP(C678,Itinerario!$D$148:$W$178,19,FALSE)</f>
        <v>0</v>
      </c>
      <c r="F678" s="92" t="e">
        <f>VLOOKUP(C678,Organización_Modular!$F$134:$G$164,2,FALSE)</f>
        <v>#N/A</v>
      </c>
    </row>
    <row r="679" spans="1:6" hidden="1" x14ac:dyDescent="0.2">
      <c r="A679" s="509"/>
      <c r="B679" s="510"/>
      <c r="C679" s="78"/>
      <c r="D679" s="91">
        <f>VLOOKUP(C679,Itinerario!$D$148:$W$178,18,FALSE)</f>
        <v>0</v>
      </c>
      <c r="E679" s="92">
        <f>VLOOKUP(C679,Itinerario!$D$148:$W$178,19,FALSE)</f>
        <v>0</v>
      </c>
      <c r="F679" s="92" t="e">
        <f>VLOOKUP(C679,Organización_Modular!$F$134:$G$164,2,FALSE)</f>
        <v>#N/A</v>
      </c>
    </row>
    <row r="680" spans="1:6" hidden="1" x14ac:dyDescent="0.2">
      <c r="A680" s="509"/>
      <c r="B680" s="510"/>
      <c r="C680" s="78"/>
      <c r="D680" s="91">
        <f>VLOOKUP(C680,Itinerario!$D$148:$W$178,18,FALSE)</f>
        <v>0</v>
      </c>
      <c r="E680" s="92">
        <f>VLOOKUP(C680,Itinerario!$D$148:$W$178,19,FALSE)</f>
        <v>0</v>
      </c>
      <c r="F680" s="92" t="e">
        <f>VLOOKUP(C680,Organización_Modular!$F$134:$G$164,2,FALSE)</f>
        <v>#N/A</v>
      </c>
    </row>
    <row r="681" spans="1:6" hidden="1" x14ac:dyDescent="0.2">
      <c r="A681" s="509"/>
      <c r="B681" s="510"/>
      <c r="C681" s="78"/>
      <c r="D681" s="91">
        <f>VLOOKUP(C681,Itinerario!$D$148:$W$178,18,FALSE)</f>
        <v>0</v>
      </c>
      <c r="E681" s="92">
        <f>VLOOKUP(C681,Itinerario!$D$148:$W$178,19,FALSE)</f>
        <v>0</v>
      </c>
      <c r="F681" s="92" t="e">
        <f>VLOOKUP(C681,Organización_Modular!$F$134:$G$164,2,FALSE)</f>
        <v>#N/A</v>
      </c>
    </row>
    <row r="682" spans="1:6" hidden="1" x14ac:dyDescent="0.2">
      <c r="A682" s="509"/>
      <c r="B682" s="510"/>
      <c r="C682" s="78"/>
      <c r="D682" s="91">
        <f>VLOOKUP(C682,Itinerario!$D$148:$W$178,18,FALSE)</f>
        <v>0</v>
      </c>
      <c r="E682" s="92">
        <f>VLOOKUP(C682,Itinerario!$D$148:$W$178,19,FALSE)</f>
        <v>0</v>
      </c>
      <c r="F682" s="92" t="e">
        <f>VLOOKUP(C682,Organización_Modular!$F$134:$G$164,2,FALSE)</f>
        <v>#N/A</v>
      </c>
    </row>
    <row r="683" spans="1:6" hidden="1" x14ac:dyDescent="0.2">
      <c r="A683" s="509"/>
      <c r="B683" s="510"/>
      <c r="C683" s="78"/>
      <c r="D683" s="91">
        <f>VLOOKUP(C683,Itinerario!$D$148:$W$178,18,FALSE)</f>
        <v>0</v>
      </c>
      <c r="E683" s="92">
        <f>VLOOKUP(C683,Itinerario!$D$148:$W$178,19,FALSE)</f>
        <v>0</v>
      </c>
      <c r="F683" s="92" t="e">
        <f>VLOOKUP(C683,Organización_Modular!$F$134:$G$164,2,FALSE)</f>
        <v>#N/A</v>
      </c>
    </row>
    <row r="684" spans="1:6" hidden="1" x14ac:dyDescent="0.2">
      <c r="A684" s="509"/>
      <c r="B684" s="510"/>
      <c r="C684" s="78"/>
      <c r="D684" s="91">
        <f>VLOOKUP(C684,Itinerario!$D$148:$W$178,18,FALSE)</f>
        <v>0</v>
      </c>
      <c r="E684" s="92">
        <f>VLOOKUP(C684,Itinerario!$D$148:$W$178,19,FALSE)</f>
        <v>0</v>
      </c>
      <c r="F684" s="92" t="e">
        <f>VLOOKUP(C684,Organización_Modular!$F$134:$G$164,2,FALSE)</f>
        <v>#N/A</v>
      </c>
    </row>
    <row r="685" spans="1:6" hidden="1" x14ac:dyDescent="0.2">
      <c r="A685" s="509"/>
      <c r="B685" s="510"/>
      <c r="C685" s="78"/>
      <c r="D685" s="91">
        <f>VLOOKUP(C685,Itinerario!$D$148:$W$178,18,FALSE)</f>
        <v>0</v>
      </c>
      <c r="E685" s="92">
        <f>VLOOKUP(C685,Itinerario!$D$148:$W$178,19,FALSE)</f>
        <v>0</v>
      </c>
      <c r="F685" s="92" t="e">
        <f>VLOOKUP(C685,Organización_Modular!$F$134:$G$164,2,FALSE)</f>
        <v>#N/A</v>
      </c>
    </row>
    <row r="686" spans="1:6" hidden="1" x14ac:dyDescent="0.2">
      <c r="A686" s="509"/>
      <c r="B686" s="510"/>
      <c r="C686" s="78"/>
      <c r="D686" s="91">
        <f>VLOOKUP(C686,Itinerario!$D$148:$W$178,18,FALSE)</f>
        <v>0</v>
      </c>
      <c r="E686" s="92">
        <f>VLOOKUP(C686,Itinerario!$D$148:$W$178,19,FALSE)</f>
        <v>0</v>
      </c>
      <c r="F686" s="92" t="e">
        <f>VLOOKUP(C686,Organización_Modular!$F$134:$G$164,2,FALSE)</f>
        <v>#N/A</v>
      </c>
    </row>
    <row r="687" spans="1:6" hidden="1" x14ac:dyDescent="0.2">
      <c r="A687" s="509"/>
      <c r="B687" s="510"/>
      <c r="C687" s="78"/>
      <c r="D687" s="91">
        <f>VLOOKUP(C687,Itinerario!$D$148:$W$178,18,FALSE)</f>
        <v>0</v>
      </c>
      <c r="E687" s="92">
        <f>VLOOKUP(C687,Itinerario!$D$148:$W$178,19,FALSE)</f>
        <v>0</v>
      </c>
      <c r="F687" s="92" t="e">
        <f>VLOOKUP(C687,Organización_Modular!$F$134:$G$164,2,FALSE)</f>
        <v>#N/A</v>
      </c>
    </row>
    <row r="688" spans="1:6" hidden="1" x14ac:dyDescent="0.2">
      <c r="A688" s="509"/>
      <c r="B688" s="510"/>
      <c r="C688" s="78"/>
      <c r="D688" s="91">
        <f>VLOOKUP(C688,Itinerario!$D$148:$W$178,18,FALSE)</f>
        <v>0</v>
      </c>
      <c r="E688" s="92">
        <f>VLOOKUP(C688,Itinerario!$D$148:$W$178,19,FALSE)</f>
        <v>0</v>
      </c>
      <c r="F688" s="92" t="e">
        <f>VLOOKUP(C688,Organización_Modular!$F$134:$G$164,2,FALSE)</f>
        <v>#N/A</v>
      </c>
    </row>
    <row r="689" spans="1:6" hidden="1" x14ac:dyDescent="0.2">
      <c r="A689" s="509"/>
      <c r="B689" s="510"/>
      <c r="C689" s="79"/>
      <c r="D689" s="91">
        <f>VLOOKUP(C689,Itinerario!$D$148:$W$178,18,FALSE)</f>
        <v>0</v>
      </c>
      <c r="E689" s="92">
        <f>VLOOKUP(C689,Itinerario!$D$148:$W$178,19,FALSE)</f>
        <v>0</v>
      </c>
      <c r="F689" s="92" t="e">
        <f>VLOOKUP(C689,Organización_Modular!$F$134:$G$164,2,FALSE)</f>
        <v>#N/A</v>
      </c>
    </row>
    <row r="690" spans="1:6" hidden="1" x14ac:dyDescent="0.2">
      <c r="A690" s="509"/>
      <c r="B690" s="510"/>
      <c r="C690" s="79"/>
      <c r="D690" s="91">
        <f>VLOOKUP(C690,Itinerario!$D$148:$W$178,18,FALSE)</f>
        <v>0</v>
      </c>
      <c r="E690" s="92">
        <f>VLOOKUP(C690,Itinerario!$D$148:$W$178,19,FALSE)</f>
        <v>0</v>
      </c>
      <c r="F690" s="92" t="e">
        <f>VLOOKUP(C690,Organización_Modular!$F$134:$G$164,2,FALSE)</f>
        <v>#N/A</v>
      </c>
    </row>
    <row r="691" spans="1:6" hidden="1" x14ac:dyDescent="0.2">
      <c r="A691" s="509"/>
      <c r="B691" s="510"/>
      <c r="C691" s="79"/>
      <c r="D691" s="91">
        <f>VLOOKUP(C691,Itinerario!$D$148:$W$178,18,FALSE)</f>
        <v>0</v>
      </c>
      <c r="E691" s="92">
        <f>VLOOKUP(C691,Itinerario!$D$148:$W$178,19,FALSE)</f>
        <v>0</v>
      </c>
      <c r="F691" s="92" t="e">
        <f>VLOOKUP(C691,Organización_Modular!$F$134:$G$164,2,FALSE)</f>
        <v>#N/A</v>
      </c>
    </row>
    <row r="692" spans="1:6" hidden="1" x14ac:dyDescent="0.2">
      <c r="A692" s="509"/>
      <c r="B692" s="510"/>
      <c r="C692" s="79"/>
      <c r="D692" s="91">
        <f>VLOOKUP(C692,Itinerario!$D$148:$W$178,18,FALSE)</f>
        <v>0</v>
      </c>
      <c r="E692" s="92">
        <f>VLOOKUP(C692,Itinerario!$D$148:$W$178,19,FALSE)</f>
        <v>0</v>
      </c>
      <c r="F692" s="92" t="e">
        <f>VLOOKUP(C692,Organización_Modular!$F$134:$G$164,2,FALSE)</f>
        <v>#N/A</v>
      </c>
    </row>
    <row r="693" spans="1:6" hidden="1" x14ac:dyDescent="0.2">
      <c r="A693" s="509"/>
      <c r="B693" s="510"/>
      <c r="C693" s="79"/>
      <c r="D693" s="91">
        <f>VLOOKUP(C693,Itinerario!$D$148:$W$178,18,FALSE)</f>
        <v>0</v>
      </c>
      <c r="E693" s="92">
        <f>VLOOKUP(C693,Itinerario!$D$148:$W$178,19,FALSE)</f>
        <v>0</v>
      </c>
      <c r="F693" s="92" t="e">
        <f>VLOOKUP(C693,Organización_Modular!$F$134:$G$164,2,FALSE)</f>
        <v>#N/A</v>
      </c>
    </row>
    <row r="694" spans="1:6" hidden="1" x14ac:dyDescent="0.2">
      <c r="A694" s="509"/>
      <c r="B694" s="510"/>
      <c r="C694" s="79"/>
      <c r="D694" s="91">
        <f>VLOOKUP(C694,Itinerario!$D$148:$W$178,18,FALSE)</f>
        <v>0</v>
      </c>
      <c r="E694" s="92">
        <f>VLOOKUP(C694,Itinerario!$D$148:$W$178,19,FALSE)</f>
        <v>0</v>
      </c>
      <c r="F694" s="92" t="e">
        <f>VLOOKUP(C694,Organización_Modular!$F$134:$G$164,2,FALSE)</f>
        <v>#N/A</v>
      </c>
    </row>
    <row r="695" spans="1:6" hidden="1" x14ac:dyDescent="0.2">
      <c r="A695" s="509"/>
      <c r="B695" s="510"/>
      <c r="C695" s="79"/>
      <c r="D695" s="91">
        <f>VLOOKUP(C695,Itinerario!$D$148:$W$178,18,FALSE)</f>
        <v>0</v>
      </c>
      <c r="E695" s="92">
        <f>VLOOKUP(C695,Itinerario!$D$148:$W$178,19,FALSE)</f>
        <v>0</v>
      </c>
      <c r="F695" s="92" t="e">
        <f>VLOOKUP(C695,Organización_Modular!$F$134:$G$164,2,FALSE)</f>
        <v>#N/A</v>
      </c>
    </row>
    <row r="696" spans="1:6" hidden="1" x14ac:dyDescent="0.2">
      <c r="A696" s="509"/>
      <c r="B696" s="510"/>
      <c r="C696" s="79"/>
      <c r="D696" s="91">
        <f>VLOOKUP(C696,Itinerario!$D$148:$W$178,18,FALSE)</f>
        <v>0</v>
      </c>
      <c r="E696" s="92">
        <f>VLOOKUP(C696,Itinerario!$D$148:$W$178,19,FALSE)</f>
        <v>0</v>
      </c>
      <c r="F696" s="92" t="e">
        <f>VLOOKUP(C696,Organización_Modular!$F$134:$G$164,2,FALSE)</f>
        <v>#N/A</v>
      </c>
    </row>
    <row r="697" spans="1:6" hidden="1" x14ac:dyDescent="0.2">
      <c r="A697" s="509"/>
      <c r="B697" s="510"/>
      <c r="C697" s="79"/>
      <c r="D697" s="91">
        <f>VLOOKUP(C697,Itinerario!$D$148:$W$178,18,FALSE)</f>
        <v>0</v>
      </c>
      <c r="E697" s="92">
        <f>VLOOKUP(C697,Itinerario!$D$148:$W$178,19,FALSE)</f>
        <v>0</v>
      </c>
      <c r="F697" s="92" t="e">
        <f>VLOOKUP(C697,Organización_Modular!$F$134:$G$164,2,FALSE)</f>
        <v>#N/A</v>
      </c>
    </row>
    <row r="698" spans="1:6" hidden="1" x14ac:dyDescent="0.2">
      <c r="A698" s="509"/>
      <c r="B698" s="510"/>
      <c r="C698" s="79"/>
      <c r="D698" s="91">
        <f>VLOOKUP(C698,Itinerario!$D$148:$W$178,18,FALSE)</f>
        <v>0</v>
      </c>
      <c r="E698" s="92">
        <f>VLOOKUP(C698,Itinerario!$D$148:$W$178,19,FALSE)</f>
        <v>0</v>
      </c>
      <c r="F698" s="92" t="e">
        <f>VLOOKUP(C698,Organización_Modular!$F$134:$G$164,2,FALSE)</f>
        <v>#N/A</v>
      </c>
    </row>
    <row r="699" spans="1:6" hidden="1" x14ac:dyDescent="0.2">
      <c r="A699" s="509"/>
      <c r="B699" s="510"/>
      <c r="C699" s="79"/>
      <c r="D699" s="91">
        <f>VLOOKUP(C699,Itinerario!$D$148:$W$178,18,FALSE)</f>
        <v>0</v>
      </c>
      <c r="E699" s="92">
        <f>VLOOKUP(C699,Itinerario!$D$148:$W$178,19,FALSE)</f>
        <v>0</v>
      </c>
      <c r="F699" s="92" t="e">
        <f>VLOOKUP(C699,Organización_Modular!$F$134:$G$164,2,FALSE)</f>
        <v>#N/A</v>
      </c>
    </row>
    <row r="700" spans="1:6" hidden="1" x14ac:dyDescent="0.2">
      <c r="A700" s="509"/>
      <c r="B700" s="510"/>
      <c r="C700" s="79"/>
      <c r="D700" s="91">
        <f>VLOOKUP(C700,Itinerario!$D$148:$W$178,18,FALSE)</f>
        <v>0</v>
      </c>
      <c r="E700" s="92">
        <f>VLOOKUP(C700,Itinerario!$D$148:$W$178,19,FALSE)</f>
        <v>0</v>
      </c>
      <c r="F700" s="92" t="e">
        <f>VLOOKUP(C700,Organización_Modular!$F$134:$G$164,2,FALSE)</f>
        <v>#N/A</v>
      </c>
    </row>
    <row r="701" spans="1:6" hidden="1" x14ac:dyDescent="0.2">
      <c r="A701" s="509"/>
      <c r="B701" s="510"/>
      <c r="C701" s="79"/>
      <c r="D701" s="91">
        <f>VLOOKUP(C701,Itinerario!$D$148:$W$178,18,FALSE)</f>
        <v>0</v>
      </c>
      <c r="E701" s="92">
        <f>VLOOKUP(C701,Itinerario!$D$148:$W$178,19,FALSE)</f>
        <v>0</v>
      </c>
      <c r="F701" s="92" t="e">
        <f>VLOOKUP(C701,Organización_Modular!$F$134:$G$164,2,FALSE)</f>
        <v>#N/A</v>
      </c>
    </row>
    <row r="702" spans="1:6" hidden="1" x14ac:dyDescent="0.2">
      <c r="A702" s="509"/>
      <c r="B702" s="510"/>
      <c r="C702" s="79"/>
      <c r="D702" s="91">
        <f>VLOOKUP(C702,Itinerario!$D$148:$W$178,18,FALSE)</f>
        <v>0</v>
      </c>
      <c r="E702" s="92">
        <f>VLOOKUP(C702,Itinerario!$D$148:$W$178,19,FALSE)</f>
        <v>0</v>
      </c>
      <c r="F702" s="92" t="e">
        <f>VLOOKUP(C702,Organización_Modular!$F$134:$G$164,2,FALSE)</f>
        <v>#N/A</v>
      </c>
    </row>
    <row r="703" spans="1:6" hidden="1" x14ac:dyDescent="0.2">
      <c r="A703" s="509"/>
      <c r="B703" s="510"/>
      <c r="C703" s="79"/>
      <c r="D703" s="91">
        <f>VLOOKUP(C703,Itinerario!$D$148:$W$178,18,FALSE)</f>
        <v>0</v>
      </c>
      <c r="E703" s="92">
        <f>VLOOKUP(C703,Itinerario!$D$148:$W$178,19,FALSE)</f>
        <v>0</v>
      </c>
      <c r="F703" s="92" t="e">
        <f>VLOOKUP(C703,Organización_Modular!$F$134:$G$164,2,FALSE)</f>
        <v>#N/A</v>
      </c>
    </row>
    <row r="704" spans="1:6" hidden="1" x14ac:dyDescent="0.2">
      <c r="A704" s="509"/>
      <c r="B704" s="510"/>
      <c r="C704" s="79"/>
      <c r="D704" s="91">
        <f>VLOOKUP(C704,Itinerario!$D$148:$W$178,18,FALSE)</f>
        <v>0</v>
      </c>
      <c r="E704" s="92">
        <f>VLOOKUP(C704,Itinerario!$D$148:$W$178,19,FALSE)</f>
        <v>0</v>
      </c>
      <c r="F704" s="92" t="e">
        <f>VLOOKUP(C704,Organización_Modular!$F$134:$G$164,2,FALSE)</f>
        <v>#N/A</v>
      </c>
    </row>
    <row r="705" spans="1:6" hidden="1" x14ac:dyDescent="0.2">
      <c r="A705" s="509"/>
      <c r="B705" s="510"/>
      <c r="C705" s="79"/>
      <c r="D705" s="91">
        <f>VLOOKUP(C705,Itinerario!$D$148:$W$178,18,FALSE)</f>
        <v>0</v>
      </c>
      <c r="E705" s="92">
        <f>VLOOKUP(C705,Itinerario!$D$148:$W$178,19,FALSE)</f>
        <v>0</v>
      </c>
      <c r="F705" s="92" t="e">
        <f>VLOOKUP(C705,Organización_Modular!$F$134:$G$164,2,FALSE)</f>
        <v>#N/A</v>
      </c>
    </row>
    <row r="706" spans="1:6" hidden="1" x14ac:dyDescent="0.2">
      <c r="A706" s="509"/>
      <c r="B706" s="510"/>
      <c r="C706" s="79"/>
      <c r="D706" s="91">
        <f>VLOOKUP(C706,Itinerario!$D$148:$W$178,18,FALSE)</f>
        <v>0</v>
      </c>
      <c r="E706" s="92">
        <f>VLOOKUP(C706,Itinerario!$D$148:$W$178,19,FALSE)</f>
        <v>0</v>
      </c>
      <c r="F706" s="92" t="e">
        <f>VLOOKUP(C706,Organización_Modular!$F$134:$G$164,2,FALSE)</f>
        <v>#N/A</v>
      </c>
    </row>
    <row r="707" spans="1:6" hidden="1" x14ac:dyDescent="0.2">
      <c r="A707" s="509"/>
      <c r="B707" s="510"/>
      <c r="C707" s="79"/>
      <c r="D707" s="91">
        <f>VLOOKUP(C707,Itinerario!$D$148:$W$178,18,FALSE)</f>
        <v>0</v>
      </c>
      <c r="E707" s="92">
        <f>VLOOKUP(C707,Itinerario!$D$148:$W$178,19,FALSE)</f>
        <v>0</v>
      </c>
      <c r="F707" s="92" t="e">
        <f>VLOOKUP(C707,Organización_Modular!$F$134:$G$164,2,FALSE)</f>
        <v>#N/A</v>
      </c>
    </row>
    <row r="708" spans="1:6" hidden="1" x14ac:dyDescent="0.2">
      <c r="A708" s="509"/>
      <c r="B708" s="510"/>
      <c r="C708" s="79"/>
      <c r="D708" s="91">
        <f>VLOOKUP(C708,Itinerario!$D$148:$W$178,18,FALSE)</f>
        <v>0</v>
      </c>
      <c r="E708" s="92">
        <f>VLOOKUP(C708,Itinerario!$D$148:$W$178,19,FALSE)</f>
        <v>0</v>
      </c>
      <c r="F708" s="92" t="e">
        <f>VLOOKUP(C708,Organización_Modular!$F$134:$G$164,2,FALSE)</f>
        <v>#N/A</v>
      </c>
    </row>
    <row r="709" spans="1:6" hidden="1" x14ac:dyDescent="0.2">
      <c r="A709" s="509"/>
      <c r="B709" s="510"/>
      <c r="C709" s="79"/>
      <c r="D709" s="91">
        <f>VLOOKUP(C709,Itinerario!$D$148:$W$178,18,FALSE)</f>
        <v>0</v>
      </c>
      <c r="E709" s="92">
        <f>VLOOKUP(C709,Itinerario!$D$148:$W$178,19,FALSE)</f>
        <v>0</v>
      </c>
      <c r="F709" s="92" t="e">
        <f>VLOOKUP(C709,Organización_Modular!$F$134:$G$164,2,FALSE)</f>
        <v>#N/A</v>
      </c>
    </row>
    <row r="710" spans="1:6" hidden="1" x14ac:dyDescent="0.2">
      <c r="A710" s="509"/>
      <c r="B710" s="510"/>
      <c r="C710" s="79"/>
      <c r="D710" s="91">
        <f>VLOOKUP(C710,Itinerario!$D$148:$W$178,18,FALSE)</f>
        <v>0</v>
      </c>
      <c r="E710" s="92">
        <f>VLOOKUP(C710,Itinerario!$D$148:$W$178,19,FALSE)</f>
        <v>0</v>
      </c>
      <c r="F710" s="92" t="e">
        <f>VLOOKUP(C710,Organización_Modular!$F$134:$G$164,2,FALSE)</f>
        <v>#N/A</v>
      </c>
    </row>
    <row r="711" spans="1:6" hidden="1" x14ac:dyDescent="0.2">
      <c r="A711" s="509"/>
      <c r="B711" s="510"/>
      <c r="C711" s="79"/>
      <c r="D711" s="91">
        <f>VLOOKUP(C711,Itinerario!$D$148:$W$178,18,FALSE)</f>
        <v>0</v>
      </c>
      <c r="E711" s="92">
        <f>VLOOKUP(C711,Itinerario!$D$148:$W$178,19,FALSE)</f>
        <v>0</v>
      </c>
      <c r="F711" s="92" t="e">
        <f>VLOOKUP(C711,Organización_Modular!$F$134:$G$164,2,FALSE)</f>
        <v>#N/A</v>
      </c>
    </row>
    <row r="712" spans="1:6" hidden="1" x14ac:dyDescent="0.2">
      <c r="A712" s="509"/>
      <c r="B712" s="510"/>
      <c r="C712" s="79"/>
      <c r="D712" s="91">
        <f>VLOOKUP(C712,Itinerario!$D$148:$W$178,18,FALSE)</f>
        <v>0</v>
      </c>
      <c r="E712" s="92">
        <f>VLOOKUP(C712,Itinerario!$D$148:$W$178,19,FALSE)</f>
        <v>0</v>
      </c>
      <c r="F712" s="92" t="e">
        <f>VLOOKUP(C712,Organización_Modular!$F$134:$G$164,2,FALSE)</f>
        <v>#N/A</v>
      </c>
    </row>
    <row r="713" spans="1:6" hidden="1" x14ac:dyDescent="0.2">
      <c r="A713" s="509"/>
      <c r="B713" s="510"/>
      <c r="C713" s="79"/>
      <c r="D713" s="91">
        <f>VLOOKUP(C713,Itinerario!$D$148:$W$178,18,FALSE)</f>
        <v>0</v>
      </c>
      <c r="E713" s="92">
        <f>VLOOKUP(C713,Itinerario!$D$148:$W$178,19,FALSE)</f>
        <v>0</v>
      </c>
      <c r="F713" s="92" t="e">
        <f>VLOOKUP(C713,Organización_Modular!$F$134:$G$164,2,FALSE)</f>
        <v>#N/A</v>
      </c>
    </row>
    <row r="714" spans="1:6" hidden="1" x14ac:dyDescent="0.2">
      <c r="A714" s="509"/>
      <c r="B714" s="510"/>
      <c r="C714" s="79"/>
      <c r="D714" s="91">
        <f>VLOOKUP(C714,Itinerario!$D$148:$W$178,18,FALSE)</f>
        <v>0</v>
      </c>
      <c r="E714" s="92">
        <f>VLOOKUP(C714,Itinerario!$D$148:$W$178,19,FALSE)</f>
        <v>0</v>
      </c>
      <c r="F714" s="92" t="e">
        <f>VLOOKUP(C714,Organización_Modular!$F$134:$G$164,2,FALSE)</f>
        <v>#N/A</v>
      </c>
    </row>
    <row r="715" spans="1:6" hidden="1" x14ac:dyDescent="0.2">
      <c r="A715" s="509"/>
      <c r="B715" s="510"/>
      <c r="C715" s="79"/>
      <c r="D715" s="91">
        <f>VLOOKUP(C715,Itinerario!$D$148:$W$178,18,FALSE)</f>
        <v>0</v>
      </c>
      <c r="E715" s="92">
        <f>VLOOKUP(C715,Itinerario!$D$148:$W$178,19,FALSE)</f>
        <v>0</v>
      </c>
      <c r="F715" s="92" t="e">
        <f>VLOOKUP(C715,Organización_Modular!$F$134:$G$164,2,FALSE)</f>
        <v>#N/A</v>
      </c>
    </row>
    <row r="716" spans="1:6" hidden="1" x14ac:dyDescent="0.2">
      <c r="A716" s="509"/>
      <c r="B716" s="510"/>
      <c r="C716" s="79"/>
      <c r="D716" s="91">
        <f>VLOOKUP(C716,Itinerario!$D$148:$W$178,18,FALSE)</f>
        <v>0</v>
      </c>
      <c r="E716" s="92">
        <f>VLOOKUP(C716,Itinerario!$D$148:$W$178,19,FALSE)</f>
        <v>0</v>
      </c>
      <c r="F716" s="92" t="e">
        <f>VLOOKUP(C716,Organización_Modular!$F$134:$G$164,2,FALSE)</f>
        <v>#N/A</v>
      </c>
    </row>
    <row r="717" spans="1:6" hidden="1" x14ac:dyDescent="0.2">
      <c r="A717" s="509"/>
      <c r="B717" s="510"/>
      <c r="C717" s="79"/>
      <c r="D717" s="91">
        <f>VLOOKUP(C717,Itinerario!$D$148:$W$178,18,FALSE)</f>
        <v>0</v>
      </c>
      <c r="E717" s="92">
        <f>VLOOKUP(C717,Itinerario!$D$148:$W$178,19,FALSE)</f>
        <v>0</v>
      </c>
      <c r="F717" s="92" t="e">
        <f>VLOOKUP(C717,Organización_Modular!$F$134:$G$164,2,FALSE)</f>
        <v>#N/A</v>
      </c>
    </row>
    <row r="718" spans="1:6" hidden="1" x14ac:dyDescent="0.2">
      <c r="A718" s="509"/>
      <c r="B718" s="510"/>
      <c r="C718" s="79"/>
      <c r="D718" s="91">
        <f>VLOOKUP(C718,Itinerario!$D$148:$W$178,18,FALSE)</f>
        <v>0</v>
      </c>
      <c r="E718" s="92">
        <f>VLOOKUP(C718,Itinerario!$D$148:$W$178,19,FALSE)</f>
        <v>0</v>
      </c>
      <c r="F718" s="92" t="e">
        <f>VLOOKUP(C718,Organización_Modular!$F$134:$G$164,2,FALSE)</f>
        <v>#N/A</v>
      </c>
    </row>
    <row r="719" spans="1:6" hidden="1" x14ac:dyDescent="0.2">
      <c r="A719" s="509"/>
      <c r="B719" s="510"/>
      <c r="C719" s="79"/>
      <c r="D719" s="91">
        <f>VLOOKUP(C719,Itinerario!$D$148:$W$178,18,FALSE)</f>
        <v>0</v>
      </c>
      <c r="E719" s="92">
        <f>VLOOKUP(C719,Itinerario!$D$148:$W$178,19,FALSE)</f>
        <v>0</v>
      </c>
      <c r="F719" s="92" t="e">
        <f>VLOOKUP(C719,Organización_Modular!$F$134:$G$164,2,FALSE)</f>
        <v>#N/A</v>
      </c>
    </row>
    <row r="720" spans="1:6" hidden="1" x14ac:dyDescent="0.2">
      <c r="A720" s="509"/>
      <c r="B720" s="510"/>
      <c r="C720" s="79"/>
      <c r="D720" s="91">
        <f>VLOOKUP(C720,Itinerario!$D$148:$W$178,18,FALSE)</f>
        <v>0</v>
      </c>
      <c r="E720" s="92">
        <f>VLOOKUP(C720,Itinerario!$D$148:$W$178,19,FALSE)</f>
        <v>0</v>
      </c>
      <c r="F720" s="92" t="e">
        <f>VLOOKUP(C720,Organización_Modular!$F$134:$G$164,2,FALSE)</f>
        <v>#N/A</v>
      </c>
    </row>
    <row r="721" spans="1:6" hidden="1" x14ac:dyDescent="0.2">
      <c r="A721" s="509"/>
      <c r="B721" s="510"/>
      <c r="C721" s="79"/>
      <c r="D721" s="91">
        <f>VLOOKUP(C721,Itinerario!$D$148:$W$178,18,FALSE)</f>
        <v>0</v>
      </c>
      <c r="E721" s="92">
        <f>VLOOKUP(C721,Itinerario!$D$148:$W$178,19,FALSE)</f>
        <v>0</v>
      </c>
      <c r="F721" s="92" t="e">
        <f>VLOOKUP(C721,Organización_Modular!$F$134:$G$164,2,FALSE)</f>
        <v>#N/A</v>
      </c>
    </row>
    <row r="722" spans="1:6" hidden="1" x14ac:dyDescent="0.2">
      <c r="A722" s="509"/>
      <c r="B722" s="510"/>
      <c r="C722" s="79"/>
      <c r="D722" s="91">
        <f>VLOOKUP(C722,Itinerario!$D$148:$W$178,18,FALSE)</f>
        <v>0</v>
      </c>
      <c r="E722" s="92">
        <f>VLOOKUP(C722,Itinerario!$D$148:$W$178,19,FALSE)</f>
        <v>0</v>
      </c>
      <c r="F722" s="92" t="e">
        <f>VLOOKUP(C722,Organización_Modular!$F$134:$G$164,2,FALSE)</f>
        <v>#N/A</v>
      </c>
    </row>
    <row r="723" spans="1:6" hidden="1" x14ac:dyDescent="0.2">
      <c r="A723" s="509"/>
      <c r="B723" s="510"/>
      <c r="C723" s="79"/>
      <c r="D723" s="91">
        <f>VLOOKUP(C723,Itinerario!$D$148:$W$178,18,FALSE)</f>
        <v>0</v>
      </c>
      <c r="E723" s="92">
        <f>VLOOKUP(C723,Itinerario!$D$148:$W$178,19,FALSE)</f>
        <v>0</v>
      </c>
      <c r="F723" s="92" t="e">
        <f>VLOOKUP(C723,Organización_Modular!$F$134:$G$164,2,FALSE)</f>
        <v>#N/A</v>
      </c>
    </row>
    <row r="724" spans="1:6" hidden="1" x14ac:dyDescent="0.2">
      <c r="A724" s="509"/>
      <c r="B724" s="510"/>
      <c r="C724" s="79"/>
      <c r="D724" s="91">
        <f>VLOOKUP(C724,Itinerario!$D$148:$W$178,18,FALSE)</f>
        <v>0</v>
      </c>
      <c r="E724" s="92">
        <f>VLOOKUP(C724,Itinerario!$D$148:$W$178,19,FALSE)</f>
        <v>0</v>
      </c>
      <c r="F724" s="92" t="e">
        <f>VLOOKUP(C724,Organización_Modular!$F$134:$G$164,2,FALSE)</f>
        <v>#N/A</v>
      </c>
    </row>
    <row r="725" spans="1:6" hidden="1" x14ac:dyDescent="0.2">
      <c r="A725" s="509"/>
      <c r="B725" s="510"/>
      <c r="C725" s="79"/>
      <c r="D725" s="91">
        <f>VLOOKUP(C725,Itinerario!$D$148:$W$178,18,FALSE)</f>
        <v>0</v>
      </c>
      <c r="E725" s="92">
        <f>VLOOKUP(C725,Itinerario!$D$148:$W$178,19,FALSE)</f>
        <v>0</v>
      </c>
      <c r="F725" s="92" t="e">
        <f>VLOOKUP(C725,Organización_Modular!$F$134:$G$164,2,FALSE)</f>
        <v>#N/A</v>
      </c>
    </row>
    <row r="726" spans="1:6" hidden="1" x14ac:dyDescent="0.2">
      <c r="A726" s="509"/>
      <c r="B726" s="510"/>
      <c r="C726" s="79"/>
      <c r="D726" s="91">
        <f>VLOOKUP(C726,Itinerario!$D$148:$W$178,18,FALSE)</f>
        <v>0</v>
      </c>
      <c r="E726" s="92">
        <f>VLOOKUP(C726,Itinerario!$D$148:$W$178,19,FALSE)</f>
        <v>0</v>
      </c>
      <c r="F726" s="92" t="e">
        <f>VLOOKUP(C726,Organización_Modular!$F$134:$G$164,2,FALSE)</f>
        <v>#N/A</v>
      </c>
    </row>
    <row r="727" spans="1:6" hidden="1" x14ac:dyDescent="0.2">
      <c r="A727" s="509"/>
      <c r="B727" s="510"/>
      <c r="C727" s="79"/>
      <c r="D727" s="91">
        <f>VLOOKUP(C727,Itinerario!$D$148:$W$178,18,FALSE)</f>
        <v>0</v>
      </c>
      <c r="E727" s="92">
        <f>VLOOKUP(C727,Itinerario!$D$148:$W$178,19,FALSE)</f>
        <v>0</v>
      </c>
      <c r="F727" s="92" t="e">
        <f>VLOOKUP(C727,Organización_Modular!$F$134:$G$164,2,FALSE)</f>
        <v>#N/A</v>
      </c>
    </row>
    <row r="728" spans="1:6" hidden="1" x14ac:dyDescent="0.2">
      <c r="A728" s="509"/>
      <c r="B728" s="510"/>
      <c r="C728" s="79"/>
      <c r="D728" s="91">
        <f>VLOOKUP(C728,Itinerario!$D$148:$W$178,18,FALSE)</f>
        <v>0</v>
      </c>
      <c r="E728" s="92">
        <f>VLOOKUP(C728,Itinerario!$D$148:$W$178,19,FALSE)</f>
        <v>0</v>
      </c>
      <c r="F728" s="92" t="e">
        <f>VLOOKUP(C728,Organización_Modular!$F$134:$G$164,2,FALSE)</f>
        <v>#N/A</v>
      </c>
    </row>
    <row r="729" spans="1:6" hidden="1" x14ac:dyDescent="0.2">
      <c r="A729" s="509"/>
      <c r="B729" s="510"/>
      <c r="C729" s="79"/>
      <c r="D729" s="91">
        <f>VLOOKUP(C729,Itinerario!$D$148:$W$178,18,FALSE)</f>
        <v>0</v>
      </c>
      <c r="E729" s="92">
        <f>VLOOKUP(C729,Itinerario!$D$148:$W$178,19,FALSE)</f>
        <v>0</v>
      </c>
      <c r="F729" s="92" t="e">
        <f>VLOOKUP(C729,Organización_Modular!$F$134:$G$164,2,FALSE)</f>
        <v>#N/A</v>
      </c>
    </row>
    <row r="730" spans="1:6" hidden="1" x14ac:dyDescent="0.2">
      <c r="A730" s="509"/>
      <c r="B730" s="510"/>
      <c r="C730" s="79"/>
      <c r="D730" s="91">
        <f>VLOOKUP(C730,Itinerario!$D$148:$W$178,18,FALSE)</f>
        <v>0</v>
      </c>
      <c r="E730" s="92">
        <f>VLOOKUP(C730,Itinerario!$D$148:$W$178,19,FALSE)</f>
        <v>0</v>
      </c>
      <c r="F730" s="92" t="e">
        <f>VLOOKUP(C730,Organización_Modular!$F$134:$G$164,2,FALSE)</f>
        <v>#N/A</v>
      </c>
    </row>
    <row r="731" spans="1:6" hidden="1" x14ac:dyDescent="0.2">
      <c r="A731" s="509"/>
      <c r="B731" s="510"/>
      <c r="C731" s="79"/>
      <c r="D731" s="91">
        <f>VLOOKUP(C731,Itinerario!$D$148:$W$178,18,FALSE)</f>
        <v>0</v>
      </c>
      <c r="E731" s="92">
        <f>VLOOKUP(C731,Itinerario!$D$148:$W$178,19,FALSE)</f>
        <v>0</v>
      </c>
      <c r="F731" s="92" t="e">
        <f>VLOOKUP(C731,Organización_Modular!$F$134:$G$164,2,FALSE)</f>
        <v>#N/A</v>
      </c>
    </row>
    <row r="732" spans="1:6" hidden="1" x14ac:dyDescent="0.2">
      <c r="A732" s="509"/>
      <c r="B732" s="510"/>
      <c r="C732" s="79"/>
      <c r="D732" s="91">
        <f>VLOOKUP(C732,Itinerario!$D$148:$W$178,18,FALSE)</f>
        <v>0</v>
      </c>
      <c r="E732" s="92">
        <f>VLOOKUP(C732,Itinerario!$D$148:$W$178,19,FALSE)</f>
        <v>0</v>
      </c>
      <c r="F732" s="92" t="e">
        <f>VLOOKUP(C732,Organización_Modular!$F$134:$G$164,2,FALSE)</f>
        <v>#N/A</v>
      </c>
    </row>
    <row r="733" spans="1:6" hidden="1" x14ac:dyDescent="0.2">
      <c r="A733" s="509"/>
      <c r="B733" s="510"/>
      <c r="C733" s="80"/>
      <c r="D733" s="91">
        <f>VLOOKUP(C733,Itinerario!$D$148:$W$178,18,FALSE)</f>
        <v>0</v>
      </c>
      <c r="E733" s="92">
        <f>VLOOKUP(C733,Itinerario!$D$148:$W$178,19,FALSE)</f>
        <v>0</v>
      </c>
      <c r="F733" s="92" t="e">
        <f>VLOOKUP(C733,Organización_Modular!$F$134:$G$164,2,FALSE)</f>
        <v>#N/A</v>
      </c>
    </row>
    <row r="734" spans="1:6" hidden="1" x14ac:dyDescent="0.2">
      <c r="A734" s="509"/>
      <c r="B734" s="510"/>
      <c r="C734" s="79"/>
      <c r="D734" s="91">
        <f>VLOOKUP(C734,Itinerario!$D$148:$W$178,18,FALSE)</f>
        <v>0</v>
      </c>
      <c r="E734" s="92">
        <f>VLOOKUP(C734,Itinerario!$D$148:$W$178,19,FALSE)</f>
        <v>0</v>
      </c>
      <c r="F734" s="92" t="e">
        <f>VLOOKUP(C734,Organización_Modular!$F$134:$G$164,2,FALSE)</f>
        <v>#N/A</v>
      </c>
    </row>
    <row r="735" spans="1:6" hidden="1" x14ac:dyDescent="0.2">
      <c r="A735" s="509"/>
      <c r="B735" s="510"/>
      <c r="C735" s="79"/>
      <c r="D735" s="91">
        <f>VLOOKUP(C735,Itinerario!$D$148:$W$178,18,FALSE)</f>
        <v>0</v>
      </c>
      <c r="E735" s="92">
        <f>VLOOKUP(C735,Itinerario!$D$148:$W$178,19,FALSE)</f>
        <v>0</v>
      </c>
      <c r="F735" s="92" t="e">
        <f>VLOOKUP(C735,Organización_Modular!$F$134:$G$164,2,FALSE)</f>
        <v>#N/A</v>
      </c>
    </row>
    <row r="736" spans="1:6" hidden="1" x14ac:dyDescent="0.2">
      <c r="A736" s="509"/>
      <c r="B736" s="510"/>
      <c r="C736" s="79"/>
      <c r="D736" s="91">
        <f>VLOOKUP(C736,Itinerario!$D$148:$W$178,18,FALSE)</f>
        <v>0</v>
      </c>
      <c r="E736" s="92">
        <f>VLOOKUP(C736,Itinerario!$D$148:$W$178,19,FALSE)</f>
        <v>0</v>
      </c>
      <c r="F736" s="92" t="e">
        <f>VLOOKUP(C736,Organización_Modular!$F$134:$G$164,2,FALSE)</f>
        <v>#N/A</v>
      </c>
    </row>
    <row r="737" spans="1:6" hidden="1" x14ac:dyDescent="0.2">
      <c r="A737" s="509"/>
      <c r="B737" s="510"/>
      <c r="C737" s="79"/>
      <c r="D737" s="91">
        <f>VLOOKUP(C737,Itinerario!$D$148:$W$178,18,FALSE)</f>
        <v>0</v>
      </c>
      <c r="E737" s="92">
        <f>VLOOKUP(C737,Itinerario!$D$148:$W$178,19,FALSE)</f>
        <v>0</v>
      </c>
      <c r="F737" s="92" t="e">
        <f>VLOOKUP(C737,Organización_Modular!$F$134:$G$164,2,FALSE)</f>
        <v>#N/A</v>
      </c>
    </row>
    <row r="738" spans="1:6" hidden="1" x14ac:dyDescent="0.2">
      <c r="A738" s="509"/>
      <c r="B738" s="510"/>
      <c r="C738" s="79"/>
      <c r="D738" s="91">
        <f>VLOOKUP(C738,Itinerario!$D$148:$W$178,18,FALSE)</f>
        <v>0</v>
      </c>
      <c r="E738" s="92">
        <f>VLOOKUP(C738,Itinerario!$D$148:$W$178,19,FALSE)</f>
        <v>0</v>
      </c>
      <c r="F738" s="92" t="e">
        <f>VLOOKUP(C738,Organización_Modular!$F$134:$G$164,2,FALSE)</f>
        <v>#N/A</v>
      </c>
    </row>
    <row r="739" spans="1:6" hidden="1" x14ac:dyDescent="0.2">
      <c r="A739" s="509"/>
      <c r="B739" s="510"/>
      <c r="C739" s="79"/>
      <c r="D739" s="91">
        <f>VLOOKUP(C739,Itinerario!$D$148:$W$178,18,FALSE)</f>
        <v>0</v>
      </c>
      <c r="E739" s="92">
        <f>VLOOKUP(C739,Itinerario!$D$148:$W$178,19,FALSE)</f>
        <v>0</v>
      </c>
      <c r="F739" s="92" t="e">
        <f>VLOOKUP(C739,Organización_Modular!$F$134:$G$164,2,FALSE)</f>
        <v>#N/A</v>
      </c>
    </row>
    <row r="740" spans="1:6" hidden="1" x14ac:dyDescent="0.2">
      <c r="A740" s="509"/>
      <c r="B740" s="510"/>
      <c r="C740" s="79"/>
      <c r="D740" s="91">
        <f>VLOOKUP(C740,Itinerario!$D$148:$W$178,18,FALSE)</f>
        <v>0</v>
      </c>
      <c r="E740" s="92">
        <f>VLOOKUP(C740,Itinerario!$D$148:$W$178,19,FALSE)</f>
        <v>0</v>
      </c>
      <c r="F740" s="92" t="e">
        <f>VLOOKUP(C740,Organización_Modular!$F$134:$G$164,2,FALSE)</f>
        <v>#N/A</v>
      </c>
    </row>
    <row r="741" spans="1:6" hidden="1" x14ac:dyDescent="0.2">
      <c r="A741" s="509"/>
      <c r="B741" s="510"/>
      <c r="C741" s="79"/>
      <c r="D741" s="91">
        <f>VLOOKUP(C741,Itinerario!$D$148:$W$178,18,FALSE)</f>
        <v>0</v>
      </c>
      <c r="E741" s="92">
        <f>VLOOKUP(C741,Itinerario!$D$148:$W$178,19,FALSE)</f>
        <v>0</v>
      </c>
      <c r="F741" s="92" t="e">
        <f>VLOOKUP(C741,Organización_Modular!$F$134:$G$164,2,FALSE)</f>
        <v>#N/A</v>
      </c>
    </row>
    <row r="742" spans="1:6" hidden="1" x14ac:dyDescent="0.2">
      <c r="A742" s="509"/>
      <c r="B742" s="510"/>
      <c r="C742" s="79"/>
      <c r="D742" s="91">
        <f>VLOOKUP(C742,Itinerario!$D$148:$W$178,18,FALSE)</f>
        <v>0</v>
      </c>
      <c r="E742" s="92">
        <f>VLOOKUP(C742,Itinerario!$D$148:$W$178,19,FALSE)</f>
        <v>0</v>
      </c>
      <c r="F742" s="92" t="e">
        <f>VLOOKUP(C742,Organización_Modular!$F$134:$G$164,2,FALSE)</f>
        <v>#N/A</v>
      </c>
    </row>
    <row r="743" spans="1:6" hidden="1" x14ac:dyDescent="0.2">
      <c r="A743" s="509"/>
      <c r="B743" s="510"/>
      <c r="C743" s="79"/>
      <c r="D743" s="91">
        <f>VLOOKUP(C743,Itinerario!$D$148:$W$178,18,FALSE)</f>
        <v>0</v>
      </c>
      <c r="E743" s="92">
        <f>VLOOKUP(C743,Itinerario!$D$148:$W$178,19,FALSE)</f>
        <v>0</v>
      </c>
      <c r="F743" s="92" t="e">
        <f>VLOOKUP(C743,Organización_Modular!$F$134:$G$164,2,FALSE)</f>
        <v>#N/A</v>
      </c>
    </row>
    <row r="744" spans="1:6" hidden="1" x14ac:dyDescent="0.2">
      <c r="A744" s="509"/>
      <c r="B744" s="510"/>
      <c r="C744" s="79"/>
      <c r="D744" s="91">
        <f>VLOOKUP(C744,Itinerario!$D$148:$W$178,18,FALSE)</f>
        <v>0</v>
      </c>
      <c r="E744" s="92">
        <f>VLOOKUP(C744,Itinerario!$D$148:$W$178,19,FALSE)</f>
        <v>0</v>
      </c>
      <c r="F744" s="92" t="e">
        <f>VLOOKUP(C744,Organización_Modular!$F$134:$G$164,2,FALSE)</f>
        <v>#N/A</v>
      </c>
    </row>
    <row r="745" spans="1:6" hidden="1" x14ac:dyDescent="0.2">
      <c r="A745" s="509"/>
      <c r="B745" s="510"/>
      <c r="C745" s="79"/>
      <c r="D745" s="91">
        <f>VLOOKUP(C745,Itinerario!$D$148:$W$178,18,FALSE)</f>
        <v>0</v>
      </c>
      <c r="E745" s="92">
        <f>VLOOKUP(C745,Itinerario!$D$148:$W$178,19,FALSE)</f>
        <v>0</v>
      </c>
      <c r="F745" s="92" t="e">
        <f>VLOOKUP(C745,Organización_Modular!$F$134:$G$164,2,FALSE)</f>
        <v>#N/A</v>
      </c>
    </row>
    <row r="746" spans="1:6" hidden="1" x14ac:dyDescent="0.2">
      <c r="A746" s="509"/>
      <c r="B746" s="510"/>
      <c r="C746" s="79"/>
      <c r="D746" s="91">
        <f>VLOOKUP(C746,Itinerario!$D$148:$W$178,18,FALSE)</f>
        <v>0</v>
      </c>
      <c r="E746" s="92">
        <f>VLOOKUP(C746,Itinerario!$D$148:$W$178,19,FALSE)</f>
        <v>0</v>
      </c>
      <c r="F746" s="92" t="e">
        <f>VLOOKUP(C746,Organización_Modular!$F$134:$G$164,2,FALSE)</f>
        <v>#N/A</v>
      </c>
    </row>
    <row r="747" spans="1:6" hidden="1" x14ac:dyDescent="0.2">
      <c r="A747" s="509"/>
      <c r="B747" s="510"/>
      <c r="C747" s="79"/>
      <c r="D747" s="91">
        <f>VLOOKUP(C747,Itinerario!$D$148:$W$178,18,FALSE)</f>
        <v>0</v>
      </c>
      <c r="E747" s="92">
        <f>VLOOKUP(C747,Itinerario!$D$148:$W$178,19,FALSE)</f>
        <v>0</v>
      </c>
      <c r="F747" s="92" t="e">
        <f>VLOOKUP(C747,Organización_Modular!$F$134:$G$164,2,FALSE)</f>
        <v>#N/A</v>
      </c>
    </row>
    <row r="748" spans="1:6" hidden="1" x14ac:dyDescent="0.2">
      <c r="A748" s="509"/>
      <c r="B748" s="510"/>
      <c r="C748" s="80"/>
      <c r="D748" s="91">
        <f>VLOOKUP(C748,Itinerario!$D$148:$W$178,18,FALSE)</f>
        <v>0</v>
      </c>
      <c r="E748" s="92">
        <f>VLOOKUP(C748,Itinerario!$D$148:$W$178,19,FALSE)</f>
        <v>0</v>
      </c>
      <c r="F748" s="92" t="e">
        <f>VLOOKUP(C748,Organización_Modular!$F$134:$G$164,2,FALSE)</f>
        <v>#N/A</v>
      </c>
    </row>
    <row r="749" spans="1:6" hidden="1" x14ac:dyDescent="0.2">
      <c r="A749" s="509"/>
      <c r="B749" s="510"/>
      <c r="C749" s="79"/>
      <c r="D749" s="91">
        <f>VLOOKUP(C749,Itinerario!$D$148:$W$178,18,FALSE)</f>
        <v>0</v>
      </c>
      <c r="E749" s="92">
        <f>VLOOKUP(C749,Itinerario!$D$148:$W$178,19,FALSE)</f>
        <v>0</v>
      </c>
      <c r="F749" s="92" t="e">
        <f>VLOOKUP(C749,Organización_Modular!$F$134:$G$164,2,FALSE)</f>
        <v>#N/A</v>
      </c>
    </row>
    <row r="750" spans="1:6" hidden="1" x14ac:dyDescent="0.2">
      <c r="A750" s="509"/>
      <c r="B750" s="510"/>
      <c r="C750" s="79"/>
      <c r="D750" s="91">
        <f>VLOOKUP(C750,Itinerario!$D$148:$W$178,18,FALSE)</f>
        <v>0</v>
      </c>
      <c r="E750" s="92">
        <f>VLOOKUP(C750,Itinerario!$D$148:$W$178,19,FALSE)</f>
        <v>0</v>
      </c>
      <c r="F750" s="92" t="e">
        <f>VLOOKUP(C750,Organización_Modular!$F$134:$G$164,2,FALSE)</f>
        <v>#N/A</v>
      </c>
    </row>
    <row r="751" spans="1:6" hidden="1" x14ac:dyDescent="0.2">
      <c r="A751" s="509"/>
      <c r="B751" s="510"/>
      <c r="C751" s="79"/>
      <c r="D751" s="91">
        <f>VLOOKUP(C751,Itinerario!$D$148:$W$178,18,FALSE)</f>
        <v>0</v>
      </c>
      <c r="E751" s="92">
        <f>VLOOKUP(C751,Itinerario!$D$148:$W$178,19,FALSE)</f>
        <v>0</v>
      </c>
      <c r="F751" s="92" t="e">
        <f>VLOOKUP(C751,Organización_Modular!$F$134:$G$164,2,FALSE)</f>
        <v>#N/A</v>
      </c>
    </row>
    <row r="752" spans="1:6" hidden="1" x14ac:dyDescent="0.2">
      <c r="A752" s="509"/>
      <c r="B752" s="510"/>
      <c r="C752" s="79"/>
      <c r="D752" s="91">
        <f>VLOOKUP(C752,Itinerario!$D$148:$W$178,18,FALSE)</f>
        <v>0</v>
      </c>
      <c r="E752" s="92">
        <f>VLOOKUP(C752,Itinerario!$D$148:$W$178,19,FALSE)</f>
        <v>0</v>
      </c>
      <c r="F752" s="92" t="e">
        <f>VLOOKUP(C752,Organización_Modular!$F$134:$G$164,2,FALSE)</f>
        <v>#N/A</v>
      </c>
    </row>
    <row r="753" spans="1:6" hidden="1" x14ac:dyDescent="0.2">
      <c r="A753" s="509"/>
      <c r="B753" s="510"/>
      <c r="C753" s="79"/>
      <c r="D753" s="91">
        <f>VLOOKUP(C753,Itinerario!$D$148:$W$178,18,FALSE)</f>
        <v>0</v>
      </c>
      <c r="E753" s="92">
        <f>VLOOKUP(C753,Itinerario!$D$148:$W$178,19,FALSE)</f>
        <v>0</v>
      </c>
      <c r="F753" s="92" t="e">
        <f>VLOOKUP(C753,Organización_Modular!$F$134:$G$164,2,FALSE)</f>
        <v>#N/A</v>
      </c>
    </row>
    <row r="754" spans="1:6" hidden="1" x14ac:dyDescent="0.2">
      <c r="A754" s="509"/>
      <c r="B754" s="510"/>
      <c r="C754" s="79"/>
      <c r="D754" s="91">
        <f>VLOOKUP(C754,Itinerario!$D$148:$W$178,18,FALSE)</f>
        <v>0</v>
      </c>
      <c r="E754" s="92">
        <f>VLOOKUP(C754,Itinerario!$D$148:$W$178,19,FALSE)</f>
        <v>0</v>
      </c>
      <c r="F754" s="92" t="e">
        <f>VLOOKUP(C754,Organización_Modular!$F$134:$G$164,2,FALSE)</f>
        <v>#N/A</v>
      </c>
    </row>
    <row r="755" spans="1:6" hidden="1" x14ac:dyDescent="0.2">
      <c r="A755" s="509"/>
      <c r="B755" s="510"/>
      <c r="C755" s="79"/>
      <c r="D755" s="91">
        <f>VLOOKUP(C755,Itinerario!$D$148:$W$178,18,FALSE)</f>
        <v>0</v>
      </c>
      <c r="E755" s="92">
        <f>VLOOKUP(C755,Itinerario!$D$148:$W$178,19,FALSE)</f>
        <v>0</v>
      </c>
      <c r="F755" s="92" t="e">
        <f>VLOOKUP(C755,Organización_Modular!$F$134:$G$164,2,FALSE)</f>
        <v>#N/A</v>
      </c>
    </row>
    <row r="756" spans="1:6" hidden="1" x14ac:dyDescent="0.2">
      <c r="A756" s="509"/>
      <c r="B756" s="510"/>
      <c r="C756" s="79"/>
      <c r="D756" s="91">
        <f>VLOOKUP(C756,Itinerario!$D$148:$W$178,18,FALSE)</f>
        <v>0</v>
      </c>
      <c r="E756" s="92">
        <f>VLOOKUP(C756,Itinerario!$D$148:$W$178,19,FALSE)</f>
        <v>0</v>
      </c>
      <c r="F756" s="92" t="e">
        <f>VLOOKUP(C756,Organización_Modular!$F$134:$G$164,2,FALSE)</f>
        <v>#N/A</v>
      </c>
    </row>
    <row r="757" spans="1:6" hidden="1" x14ac:dyDescent="0.2">
      <c r="A757" s="509"/>
      <c r="B757" s="510"/>
      <c r="C757" s="79"/>
      <c r="D757" s="91">
        <f>VLOOKUP(C757,Itinerario!$D$148:$W$178,18,FALSE)</f>
        <v>0</v>
      </c>
      <c r="E757" s="92">
        <f>VLOOKUP(C757,Itinerario!$D$148:$W$178,19,FALSE)</f>
        <v>0</v>
      </c>
      <c r="F757" s="92" t="e">
        <f>VLOOKUP(C757,Organización_Modular!$F$134:$G$164,2,FALSE)</f>
        <v>#N/A</v>
      </c>
    </row>
    <row r="758" spans="1:6" hidden="1" x14ac:dyDescent="0.2">
      <c r="A758" s="509"/>
      <c r="B758" s="510"/>
      <c r="C758" s="79"/>
      <c r="D758" s="91">
        <f>VLOOKUP(C758,Itinerario!$D$148:$W$178,18,FALSE)</f>
        <v>0</v>
      </c>
      <c r="E758" s="92">
        <f>VLOOKUP(C758,Itinerario!$D$148:$W$178,19,FALSE)</f>
        <v>0</v>
      </c>
      <c r="F758" s="92" t="e">
        <f>VLOOKUP(C758,Organización_Modular!$F$134:$G$164,2,FALSE)</f>
        <v>#N/A</v>
      </c>
    </row>
    <row r="759" spans="1:6" hidden="1" x14ac:dyDescent="0.2">
      <c r="A759" s="509"/>
      <c r="B759" s="510"/>
      <c r="C759" s="79"/>
      <c r="D759" s="91">
        <f>VLOOKUP(C759,Itinerario!$D$148:$W$178,18,FALSE)</f>
        <v>0</v>
      </c>
      <c r="E759" s="92">
        <f>VLOOKUP(C759,Itinerario!$D$148:$W$178,19,FALSE)</f>
        <v>0</v>
      </c>
      <c r="F759" s="92" t="e">
        <f>VLOOKUP(C759,Organización_Modular!$F$134:$G$164,2,FALSE)</f>
        <v>#N/A</v>
      </c>
    </row>
    <row r="760" spans="1:6" hidden="1" x14ac:dyDescent="0.2">
      <c r="A760" s="509"/>
      <c r="B760" s="510"/>
      <c r="C760" s="79"/>
      <c r="D760" s="91">
        <f>VLOOKUP(C760,Itinerario!$D$148:$W$178,18,FALSE)</f>
        <v>0</v>
      </c>
      <c r="E760" s="92">
        <f>VLOOKUP(C760,Itinerario!$D$148:$W$178,19,FALSE)</f>
        <v>0</v>
      </c>
      <c r="F760" s="92" t="e">
        <f>VLOOKUP(C760,Organización_Modular!$F$134:$G$164,2,FALSE)</f>
        <v>#N/A</v>
      </c>
    </row>
    <row r="761" spans="1:6" hidden="1" x14ac:dyDescent="0.2">
      <c r="A761" s="509"/>
      <c r="B761" s="510"/>
      <c r="C761" s="79"/>
      <c r="D761" s="91">
        <f>VLOOKUP(C761,Itinerario!$D$148:$W$178,18,FALSE)</f>
        <v>0</v>
      </c>
      <c r="E761" s="92">
        <f>VLOOKUP(C761,Itinerario!$D$148:$W$178,19,FALSE)</f>
        <v>0</v>
      </c>
      <c r="F761" s="92" t="e">
        <f>VLOOKUP(C761,Organización_Modular!$F$134:$G$164,2,FALSE)</f>
        <v>#N/A</v>
      </c>
    </row>
    <row r="762" spans="1:6" hidden="1" x14ac:dyDescent="0.2">
      <c r="A762" s="509"/>
      <c r="B762" s="510"/>
      <c r="C762" s="79"/>
      <c r="D762" s="91">
        <f>VLOOKUP(C762,Itinerario!$D$148:$W$178,18,FALSE)</f>
        <v>0</v>
      </c>
      <c r="E762" s="92">
        <f>VLOOKUP(C762,Itinerario!$D$148:$W$178,19,FALSE)</f>
        <v>0</v>
      </c>
      <c r="F762" s="92" t="e">
        <f>VLOOKUP(C762,Organización_Modular!$F$134:$G$164,2,FALSE)</f>
        <v>#N/A</v>
      </c>
    </row>
    <row r="763" spans="1:6" hidden="1" x14ac:dyDescent="0.2">
      <c r="A763" s="509"/>
      <c r="B763" s="510"/>
      <c r="C763" s="80"/>
      <c r="D763" s="91">
        <f>VLOOKUP(C763,Itinerario!$D$148:$W$178,18,FALSE)</f>
        <v>0</v>
      </c>
      <c r="E763" s="92">
        <f>VLOOKUP(C763,Itinerario!$D$148:$W$178,19,FALSE)</f>
        <v>0</v>
      </c>
      <c r="F763" s="92" t="e">
        <f>VLOOKUP(C763,Organización_Modular!$F$134:$G$164,2,FALSE)</f>
        <v>#N/A</v>
      </c>
    </row>
    <row r="764" spans="1:6" hidden="1" x14ac:dyDescent="0.2">
      <c r="A764" s="509">
        <f>Itinerario!A179</f>
        <v>0</v>
      </c>
      <c r="B764" s="510" t="str">
        <f>Ambiente_Equipamiento!$A$15</f>
        <v>Aula pedagógica</v>
      </c>
      <c r="C764" s="78"/>
      <c r="D764" s="91">
        <f>VLOOKUP(C764,Itinerario!$D$148:$W$178,18,FALSE)</f>
        <v>0</v>
      </c>
      <c r="E764" s="92">
        <f>VLOOKUP(C764,Itinerario!$D$148:$W$178,19,FALSE)</f>
        <v>0</v>
      </c>
      <c r="F764" s="92" t="e">
        <f>VLOOKUP(C764,Organización_Modular!$F$134:$G$164,2,FALSE)</f>
        <v>#N/A</v>
      </c>
    </row>
    <row r="765" spans="1:6" hidden="1" x14ac:dyDescent="0.2">
      <c r="A765" s="509"/>
      <c r="B765" s="510"/>
      <c r="C765" s="78"/>
      <c r="D765" s="91">
        <f>VLOOKUP(C765,Itinerario!$D$148:$W$178,18,FALSE)</f>
        <v>0</v>
      </c>
      <c r="E765" s="92">
        <f>VLOOKUP(C765,Itinerario!$D$148:$W$178,19,FALSE)</f>
        <v>0</v>
      </c>
      <c r="F765" s="92" t="e">
        <f>VLOOKUP(C765,Organización_Modular!$F$134:$G$164,2,FALSE)</f>
        <v>#N/A</v>
      </c>
    </row>
    <row r="766" spans="1:6" hidden="1" x14ac:dyDescent="0.2">
      <c r="A766" s="509"/>
      <c r="B766" s="510"/>
      <c r="C766" s="78"/>
      <c r="D766" s="91">
        <f>VLOOKUP(C766,Itinerario!$D$148:$W$178,18,FALSE)</f>
        <v>0</v>
      </c>
      <c r="E766" s="92">
        <f>VLOOKUP(C766,Itinerario!$D$148:$W$178,19,FALSE)</f>
        <v>0</v>
      </c>
      <c r="F766" s="92" t="e">
        <f>VLOOKUP(C766,Organización_Modular!$F$134:$G$164,2,FALSE)</f>
        <v>#N/A</v>
      </c>
    </row>
    <row r="767" spans="1:6" hidden="1" x14ac:dyDescent="0.2">
      <c r="A767" s="509"/>
      <c r="B767" s="510"/>
      <c r="C767" s="78"/>
      <c r="D767" s="91">
        <f>VLOOKUP(C767,Itinerario!$D$148:$W$178,18,FALSE)</f>
        <v>0</v>
      </c>
      <c r="E767" s="92">
        <f>VLOOKUP(C767,Itinerario!$D$148:$W$178,19,FALSE)</f>
        <v>0</v>
      </c>
      <c r="F767" s="92" t="e">
        <f>VLOOKUP(C767,Organización_Modular!$F$134:$G$164,2,FALSE)</f>
        <v>#N/A</v>
      </c>
    </row>
    <row r="768" spans="1:6" hidden="1" x14ac:dyDescent="0.2">
      <c r="A768" s="509"/>
      <c r="B768" s="510"/>
      <c r="C768" s="78"/>
      <c r="D768" s="91">
        <f>VLOOKUP(C768,Itinerario!$D$148:$W$178,18,FALSE)</f>
        <v>0</v>
      </c>
      <c r="E768" s="92">
        <f>VLOOKUP(C768,Itinerario!$D$148:$W$178,19,FALSE)</f>
        <v>0</v>
      </c>
      <c r="F768" s="92" t="e">
        <f>VLOOKUP(C768,Organización_Modular!$F$134:$G$164,2,FALSE)</f>
        <v>#N/A</v>
      </c>
    </row>
    <row r="769" spans="1:6" hidden="1" x14ac:dyDescent="0.2">
      <c r="A769" s="509"/>
      <c r="B769" s="510"/>
      <c r="C769" s="78"/>
      <c r="D769" s="91">
        <f>VLOOKUP(C769,Itinerario!$D$148:$W$178,18,FALSE)</f>
        <v>0</v>
      </c>
      <c r="E769" s="92">
        <f>VLOOKUP(C769,Itinerario!$D$148:$W$178,19,FALSE)</f>
        <v>0</v>
      </c>
      <c r="F769" s="92" t="e">
        <f>VLOOKUP(C769,Organización_Modular!$F$134:$G$164,2,FALSE)</f>
        <v>#N/A</v>
      </c>
    </row>
    <row r="770" spans="1:6" hidden="1" x14ac:dyDescent="0.2">
      <c r="A770" s="509"/>
      <c r="B770" s="510"/>
      <c r="C770" s="78"/>
      <c r="D770" s="91">
        <f>VLOOKUP(C770,Itinerario!$D$148:$W$178,18,FALSE)</f>
        <v>0</v>
      </c>
      <c r="E770" s="92">
        <f>VLOOKUP(C770,Itinerario!$D$148:$W$178,19,FALSE)</f>
        <v>0</v>
      </c>
      <c r="F770" s="92" t="e">
        <f>VLOOKUP(C770,Organización_Modular!$F$134:$G$164,2,FALSE)</f>
        <v>#N/A</v>
      </c>
    </row>
    <row r="771" spans="1:6" hidden="1" x14ac:dyDescent="0.2">
      <c r="A771" s="509"/>
      <c r="B771" s="510"/>
      <c r="C771" s="78"/>
      <c r="D771" s="91">
        <f>VLOOKUP(C771,Itinerario!$D$148:$W$178,18,FALSE)</f>
        <v>0</v>
      </c>
      <c r="E771" s="92">
        <f>VLOOKUP(C771,Itinerario!$D$148:$W$178,19,FALSE)</f>
        <v>0</v>
      </c>
      <c r="F771" s="92" t="e">
        <f>VLOOKUP(C771,Organización_Modular!$F$134:$G$164,2,FALSE)</f>
        <v>#N/A</v>
      </c>
    </row>
    <row r="772" spans="1:6" hidden="1" x14ac:dyDescent="0.2">
      <c r="A772" s="509"/>
      <c r="B772" s="510"/>
      <c r="C772" s="78"/>
      <c r="D772" s="91">
        <f>VLOOKUP(C772,Itinerario!$D$148:$W$178,18,FALSE)</f>
        <v>0</v>
      </c>
      <c r="E772" s="92">
        <f>VLOOKUP(C772,Itinerario!$D$148:$W$178,19,FALSE)</f>
        <v>0</v>
      </c>
      <c r="F772" s="92" t="e">
        <f>VLOOKUP(C772,Organización_Modular!$F$134:$G$164,2,FALSE)</f>
        <v>#N/A</v>
      </c>
    </row>
    <row r="773" spans="1:6" hidden="1" x14ac:dyDescent="0.2">
      <c r="A773" s="509"/>
      <c r="B773" s="510"/>
      <c r="C773" s="78"/>
      <c r="D773" s="91">
        <f>VLOOKUP(C773,Itinerario!$D$148:$W$178,18,FALSE)</f>
        <v>0</v>
      </c>
      <c r="E773" s="92">
        <f>VLOOKUP(C773,Itinerario!$D$148:$W$178,19,FALSE)</f>
        <v>0</v>
      </c>
      <c r="F773" s="92" t="e">
        <f>VLOOKUP(C773,Organización_Modular!$F$134:$G$164,2,FALSE)</f>
        <v>#N/A</v>
      </c>
    </row>
    <row r="774" spans="1:6" hidden="1" x14ac:dyDescent="0.2">
      <c r="A774" s="509"/>
      <c r="B774" s="510"/>
      <c r="C774" s="78"/>
      <c r="D774" s="91">
        <f>VLOOKUP(C774,Itinerario!$D$148:$W$178,18,FALSE)</f>
        <v>0</v>
      </c>
      <c r="E774" s="92">
        <f>VLOOKUP(C774,Itinerario!$D$148:$W$178,19,FALSE)</f>
        <v>0</v>
      </c>
      <c r="F774" s="92" t="e">
        <f>VLOOKUP(C774,Organización_Modular!$F$134:$G$164,2,FALSE)</f>
        <v>#N/A</v>
      </c>
    </row>
    <row r="775" spans="1:6" hidden="1" x14ac:dyDescent="0.2">
      <c r="A775" s="509"/>
      <c r="B775" s="510"/>
      <c r="C775" s="78"/>
      <c r="D775" s="91">
        <f>VLOOKUP(C775,Itinerario!$D$148:$W$178,18,FALSE)</f>
        <v>0</v>
      </c>
      <c r="E775" s="92">
        <f>VLOOKUP(C775,Itinerario!$D$148:$W$178,19,FALSE)</f>
        <v>0</v>
      </c>
      <c r="F775" s="92" t="e">
        <f>VLOOKUP(C775,Organización_Modular!$F$134:$G$164,2,FALSE)</f>
        <v>#N/A</v>
      </c>
    </row>
    <row r="776" spans="1:6" hidden="1" x14ac:dyDescent="0.2">
      <c r="A776" s="509"/>
      <c r="B776" s="510"/>
      <c r="C776" s="78"/>
      <c r="D776" s="91">
        <f>VLOOKUP(C776,Itinerario!$D$148:$W$178,18,FALSE)</f>
        <v>0</v>
      </c>
      <c r="E776" s="92">
        <f>VLOOKUP(C776,Itinerario!$D$148:$W$178,19,FALSE)</f>
        <v>0</v>
      </c>
      <c r="F776" s="92" t="e">
        <f>VLOOKUP(C776,Organización_Modular!$F$134:$G$164,2,FALSE)</f>
        <v>#N/A</v>
      </c>
    </row>
    <row r="777" spans="1:6" hidden="1" x14ac:dyDescent="0.2">
      <c r="A777" s="509"/>
      <c r="B777" s="510"/>
      <c r="C777" s="78"/>
      <c r="D777" s="91">
        <f>VLOOKUP(C777,Itinerario!$D$148:$W$178,18,FALSE)</f>
        <v>0</v>
      </c>
      <c r="E777" s="92">
        <f>VLOOKUP(C777,Itinerario!$D$148:$W$178,19,FALSE)</f>
        <v>0</v>
      </c>
      <c r="F777" s="92" t="e">
        <f>VLOOKUP(C777,Organización_Modular!$F$134:$G$164,2,FALSE)</f>
        <v>#N/A</v>
      </c>
    </row>
    <row r="778" spans="1:6" hidden="1" x14ac:dyDescent="0.2">
      <c r="A778" s="509"/>
      <c r="B778" s="510"/>
      <c r="C778" s="78"/>
      <c r="D778" s="91">
        <f>VLOOKUP(C778,Itinerario!$D$148:$W$178,18,FALSE)</f>
        <v>0</v>
      </c>
      <c r="E778" s="92">
        <f>VLOOKUP(C778,Itinerario!$D$148:$W$178,19,FALSE)</f>
        <v>0</v>
      </c>
      <c r="F778" s="92" t="e">
        <f>VLOOKUP(C778,Organización_Modular!$F$134:$G$164,2,FALSE)</f>
        <v>#N/A</v>
      </c>
    </row>
    <row r="779" spans="1:6" hidden="1" x14ac:dyDescent="0.2">
      <c r="A779" s="509"/>
      <c r="B779" s="510"/>
      <c r="C779" s="78"/>
      <c r="D779" s="91">
        <f>VLOOKUP(C779,Itinerario!$D$148:$W$178,18,FALSE)</f>
        <v>0</v>
      </c>
      <c r="E779" s="92">
        <f>VLOOKUP(C779,Itinerario!$D$148:$W$178,19,FALSE)</f>
        <v>0</v>
      </c>
      <c r="F779" s="92" t="e">
        <f>VLOOKUP(C779,Organización_Modular!$F$134:$G$164,2,FALSE)</f>
        <v>#N/A</v>
      </c>
    </row>
    <row r="780" spans="1:6" hidden="1" x14ac:dyDescent="0.2">
      <c r="A780" s="509"/>
      <c r="B780" s="510"/>
      <c r="C780" s="78"/>
      <c r="D780" s="91">
        <f>VLOOKUP(C780,Itinerario!$D$148:$W$178,18,FALSE)</f>
        <v>0</v>
      </c>
      <c r="E780" s="92">
        <f>VLOOKUP(C780,Itinerario!$D$148:$W$178,19,FALSE)</f>
        <v>0</v>
      </c>
      <c r="F780" s="92" t="e">
        <f>VLOOKUP(C780,Organización_Modular!$F$134:$G$164,2,FALSE)</f>
        <v>#N/A</v>
      </c>
    </row>
    <row r="781" spans="1:6" hidden="1" x14ac:dyDescent="0.2">
      <c r="A781" s="509"/>
      <c r="B781" s="510"/>
      <c r="C781" s="78"/>
      <c r="D781" s="91">
        <f>VLOOKUP(C781,Itinerario!$D$148:$W$178,18,FALSE)</f>
        <v>0</v>
      </c>
      <c r="E781" s="92">
        <f>VLOOKUP(C781,Itinerario!$D$148:$W$178,19,FALSE)</f>
        <v>0</v>
      </c>
      <c r="F781" s="92" t="e">
        <f>VLOOKUP(C781,Organización_Modular!$F$134:$G$164,2,FALSE)</f>
        <v>#N/A</v>
      </c>
    </row>
    <row r="782" spans="1:6" hidden="1" x14ac:dyDescent="0.2">
      <c r="A782" s="509"/>
      <c r="B782" s="510"/>
      <c r="C782" s="78"/>
      <c r="D782" s="91">
        <f>VLOOKUP(C782,Itinerario!$D$148:$W$178,18,FALSE)</f>
        <v>0</v>
      </c>
      <c r="E782" s="92">
        <f>VLOOKUP(C782,Itinerario!$D$148:$W$178,19,FALSE)</f>
        <v>0</v>
      </c>
      <c r="F782" s="92" t="e">
        <f>VLOOKUP(C782,Organización_Modular!$F$134:$G$164,2,FALSE)</f>
        <v>#N/A</v>
      </c>
    </row>
    <row r="783" spans="1:6" hidden="1" x14ac:dyDescent="0.2">
      <c r="A783" s="509"/>
      <c r="B783" s="510"/>
      <c r="C783" s="78"/>
      <c r="D783" s="91">
        <f>VLOOKUP(C783,Itinerario!$D$148:$W$178,18,FALSE)</f>
        <v>0</v>
      </c>
      <c r="E783" s="92">
        <f>VLOOKUP(C783,Itinerario!$D$148:$W$178,19,FALSE)</f>
        <v>0</v>
      </c>
      <c r="F783" s="92" t="e">
        <f>VLOOKUP(C783,Organización_Modular!$F$134:$G$164,2,FALSE)</f>
        <v>#N/A</v>
      </c>
    </row>
    <row r="784" spans="1:6" hidden="1" x14ac:dyDescent="0.2">
      <c r="A784" s="509"/>
      <c r="B784" s="510"/>
      <c r="C784" s="78"/>
      <c r="D784" s="91">
        <f>VLOOKUP(C784,Itinerario!$D$148:$W$178,18,FALSE)</f>
        <v>0</v>
      </c>
      <c r="E784" s="92">
        <f>VLOOKUP(C784,Itinerario!$D$148:$W$178,19,FALSE)</f>
        <v>0</v>
      </c>
      <c r="F784" s="92" t="e">
        <f>VLOOKUP(C784,Organización_Modular!$F$134:$G$164,2,FALSE)</f>
        <v>#N/A</v>
      </c>
    </row>
    <row r="785" spans="1:6" hidden="1" x14ac:dyDescent="0.2">
      <c r="A785" s="509"/>
      <c r="B785" s="510"/>
      <c r="C785" s="78"/>
      <c r="D785" s="91">
        <f>VLOOKUP(C785,Itinerario!$D$148:$W$178,18,FALSE)</f>
        <v>0</v>
      </c>
      <c r="E785" s="92">
        <f>VLOOKUP(C785,Itinerario!$D$148:$W$178,19,FALSE)</f>
        <v>0</v>
      </c>
      <c r="F785" s="92" t="e">
        <f>VLOOKUP(C785,Organización_Modular!$F$134:$G$164,2,FALSE)</f>
        <v>#N/A</v>
      </c>
    </row>
    <row r="786" spans="1:6" hidden="1" x14ac:dyDescent="0.2">
      <c r="A786" s="509"/>
      <c r="B786" s="510"/>
      <c r="C786" s="78"/>
      <c r="D786" s="91">
        <f>VLOOKUP(C786,Itinerario!$D$148:$W$178,18,FALSE)</f>
        <v>0</v>
      </c>
      <c r="E786" s="92">
        <f>VLOOKUP(C786,Itinerario!$D$148:$W$178,19,FALSE)</f>
        <v>0</v>
      </c>
      <c r="F786" s="92" t="e">
        <f>VLOOKUP(C786,Organización_Modular!$F$134:$G$164,2,FALSE)</f>
        <v>#N/A</v>
      </c>
    </row>
    <row r="787" spans="1:6" hidden="1" x14ac:dyDescent="0.2">
      <c r="A787" s="509"/>
      <c r="B787" s="510"/>
      <c r="C787" s="78"/>
      <c r="D787" s="91">
        <f>VLOOKUP(C787,Itinerario!$D$148:$W$178,18,FALSE)</f>
        <v>0</v>
      </c>
      <c r="E787" s="92">
        <f>VLOOKUP(C787,Itinerario!$D$148:$W$178,19,FALSE)</f>
        <v>0</v>
      </c>
      <c r="F787" s="92" t="e">
        <f>VLOOKUP(C787,Organización_Modular!$F$134:$G$164,2,FALSE)</f>
        <v>#N/A</v>
      </c>
    </row>
    <row r="788" spans="1:6" hidden="1" x14ac:dyDescent="0.2">
      <c r="A788" s="509"/>
      <c r="B788" s="510"/>
      <c r="C788" s="78"/>
      <c r="D788" s="91">
        <f>VLOOKUP(C788,Itinerario!$D$148:$W$178,18,FALSE)</f>
        <v>0</v>
      </c>
      <c r="E788" s="92">
        <f>VLOOKUP(C788,Itinerario!$D$148:$W$178,19,FALSE)</f>
        <v>0</v>
      </c>
      <c r="F788" s="92" t="e">
        <f>VLOOKUP(C788,Organización_Modular!$F$134:$G$164,2,FALSE)</f>
        <v>#N/A</v>
      </c>
    </row>
    <row r="789" spans="1:6" hidden="1" x14ac:dyDescent="0.2">
      <c r="A789" s="509"/>
      <c r="B789" s="510"/>
      <c r="C789" s="78"/>
      <c r="D789" s="91">
        <f>VLOOKUP(C789,Itinerario!$D$148:$W$178,18,FALSE)</f>
        <v>0</v>
      </c>
      <c r="E789" s="92">
        <f>VLOOKUP(C789,Itinerario!$D$148:$W$178,19,FALSE)</f>
        <v>0</v>
      </c>
      <c r="F789" s="92" t="e">
        <f>VLOOKUP(C789,Organización_Modular!$F$134:$G$164,2,FALSE)</f>
        <v>#N/A</v>
      </c>
    </row>
    <row r="790" spans="1:6" hidden="1" x14ac:dyDescent="0.2">
      <c r="A790" s="509"/>
      <c r="B790" s="510"/>
      <c r="C790" s="78"/>
      <c r="D790" s="91">
        <f>VLOOKUP(C790,Itinerario!$D$148:$W$178,18,FALSE)</f>
        <v>0</v>
      </c>
      <c r="E790" s="92">
        <f>VLOOKUP(C790,Itinerario!$D$148:$W$178,19,FALSE)</f>
        <v>0</v>
      </c>
      <c r="F790" s="92" t="e">
        <f>VLOOKUP(C790,Organización_Modular!$F$134:$G$164,2,FALSE)</f>
        <v>#N/A</v>
      </c>
    </row>
    <row r="791" spans="1:6" hidden="1" x14ac:dyDescent="0.2">
      <c r="A791" s="509"/>
      <c r="B791" s="510"/>
      <c r="C791" s="78"/>
      <c r="D791" s="91">
        <f>VLOOKUP(C791,Itinerario!$D$148:$W$178,18,FALSE)</f>
        <v>0</v>
      </c>
      <c r="E791" s="92">
        <f>VLOOKUP(C791,Itinerario!$D$148:$W$178,19,FALSE)</f>
        <v>0</v>
      </c>
      <c r="F791" s="92" t="e">
        <f>VLOOKUP(C791,Organización_Modular!$F$134:$G$164,2,FALSE)</f>
        <v>#N/A</v>
      </c>
    </row>
    <row r="792" spans="1:6" hidden="1" x14ac:dyDescent="0.2">
      <c r="A792" s="509"/>
      <c r="B792" s="510"/>
      <c r="C792" s="78"/>
      <c r="D792" s="91">
        <f>VLOOKUP(C792,Itinerario!$D$148:$W$178,18,FALSE)</f>
        <v>0</v>
      </c>
      <c r="E792" s="92">
        <f>VLOOKUP(C792,Itinerario!$D$148:$W$178,19,FALSE)</f>
        <v>0</v>
      </c>
      <c r="F792" s="92" t="e">
        <f>VLOOKUP(C792,Organización_Modular!$F$134:$G$164,2,FALSE)</f>
        <v>#N/A</v>
      </c>
    </row>
    <row r="793" spans="1:6" hidden="1" x14ac:dyDescent="0.2">
      <c r="A793" s="509"/>
      <c r="B793" s="510"/>
      <c r="C793" s="78"/>
      <c r="D793" s="91">
        <f>VLOOKUP(C793,Itinerario!$D$148:$W$178,18,FALSE)</f>
        <v>0</v>
      </c>
      <c r="E793" s="92">
        <f>VLOOKUP(C793,Itinerario!$D$148:$W$178,19,FALSE)</f>
        <v>0</v>
      </c>
      <c r="F793" s="92" t="e">
        <f>VLOOKUP(C793,Organización_Modular!$F$134:$G$164,2,FALSE)</f>
        <v>#N/A</v>
      </c>
    </row>
    <row r="794" spans="1:6" hidden="1" x14ac:dyDescent="0.2">
      <c r="A794" s="509"/>
      <c r="B794" s="510"/>
      <c r="C794" s="78"/>
      <c r="D794" s="91">
        <f>VLOOKUP(C794,Itinerario!$D$148:$W$178,18,FALSE)</f>
        <v>0</v>
      </c>
      <c r="E794" s="92">
        <f>VLOOKUP(C794,Itinerario!$D$148:$W$178,19,FALSE)</f>
        <v>0</v>
      </c>
      <c r="F794" s="92" t="e">
        <f>VLOOKUP(C794,Organización_Modular!$F$134:$G$164,2,FALSE)</f>
        <v>#N/A</v>
      </c>
    </row>
    <row r="795" spans="1:6" hidden="1" x14ac:dyDescent="0.2">
      <c r="A795" s="509"/>
      <c r="B795" s="510"/>
      <c r="C795" s="78"/>
      <c r="D795" s="91">
        <f>VLOOKUP(C795,Itinerario!$D$148:$W$178,18,FALSE)</f>
        <v>0</v>
      </c>
      <c r="E795" s="92">
        <f>VLOOKUP(C795,Itinerario!$D$148:$W$178,19,FALSE)</f>
        <v>0</v>
      </c>
      <c r="F795" s="92" t="e">
        <f>VLOOKUP(C795,Organización_Modular!$F$134:$G$164,2,FALSE)</f>
        <v>#N/A</v>
      </c>
    </row>
    <row r="796" spans="1:6" hidden="1" x14ac:dyDescent="0.2">
      <c r="A796" s="509"/>
      <c r="B796" s="510"/>
      <c r="C796" s="78"/>
      <c r="D796" s="91">
        <f>VLOOKUP(C796,Itinerario!$D$148:$W$178,18,FALSE)</f>
        <v>0</v>
      </c>
      <c r="E796" s="92">
        <f>VLOOKUP(C796,Itinerario!$D$148:$W$178,19,FALSE)</f>
        <v>0</v>
      </c>
      <c r="F796" s="92" t="e">
        <f>VLOOKUP(C796,Organización_Modular!$F$134:$G$164,2,FALSE)</f>
        <v>#N/A</v>
      </c>
    </row>
    <row r="797" spans="1:6" hidden="1" x14ac:dyDescent="0.2">
      <c r="A797" s="509"/>
      <c r="B797" s="510"/>
      <c r="C797" s="78"/>
      <c r="D797" s="91">
        <f>VLOOKUP(C797,Itinerario!$D$148:$W$178,18,FALSE)</f>
        <v>0</v>
      </c>
      <c r="E797" s="92">
        <f>VLOOKUP(C797,Itinerario!$D$148:$W$178,19,FALSE)</f>
        <v>0</v>
      </c>
      <c r="F797" s="92" t="e">
        <f>VLOOKUP(C797,Organización_Modular!$F$134:$G$164,2,FALSE)</f>
        <v>#N/A</v>
      </c>
    </row>
    <row r="798" spans="1:6" hidden="1" x14ac:dyDescent="0.2">
      <c r="A798" s="509"/>
      <c r="B798" s="510"/>
      <c r="C798" s="78"/>
      <c r="D798" s="91">
        <f>VLOOKUP(C798,Itinerario!$D$148:$W$178,18,FALSE)</f>
        <v>0</v>
      </c>
      <c r="E798" s="92">
        <f>VLOOKUP(C798,Itinerario!$D$148:$W$178,19,FALSE)</f>
        <v>0</v>
      </c>
      <c r="F798" s="92" t="e">
        <f>VLOOKUP(C798,Organización_Modular!$F$134:$G$164,2,FALSE)</f>
        <v>#N/A</v>
      </c>
    </row>
    <row r="799" spans="1:6" hidden="1" x14ac:dyDescent="0.2">
      <c r="A799" s="509"/>
      <c r="B799" s="510"/>
      <c r="C799" s="78"/>
      <c r="D799" s="91">
        <f>VLOOKUP(C799,Itinerario!$D$148:$W$178,18,FALSE)</f>
        <v>0</v>
      </c>
      <c r="E799" s="92">
        <f>VLOOKUP(C799,Itinerario!$D$148:$W$178,19,FALSE)</f>
        <v>0</v>
      </c>
      <c r="F799" s="92" t="e">
        <f>VLOOKUP(C799,Organización_Modular!$F$134:$G$164,2,FALSE)</f>
        <v>#N/A</v>
      </c>
    </row>
    <row r="800" spans="1:6" hidden="1" x14ac:dyDescent="0.2">
      <c r="A800" s="509"/>
      <c r="B800" s="510"/>
      <c r="C800" s="78"/>
      <c r="D800" s="91">
        <f>VLOOKUP(C800,Itinerario!$D$148:$W$178,18,FALSE)</f>
        <v>0</v>
      </c>
      <c r="E800" s="92">
        <f>VLOOKUP(C800,Itinerario!$D$148:$W$178,19,FALSE)</f>
        <v>0</v>
      </c>
      <c r="F800" s="92" t="e">
        <f>VLOOKUP(C800,Organización_Modular!$F$134:$G$164,2,FALSE)</f>
        <v>#N/A</v>
      </c>
    </row>
    <row r="801" spans="1:6" hidden="1" x14ac:dyDescent="0.2">
      <c r="A801" s="509"/>
      <c r="B801" s="510"/>
      <c r="C801" s="78"/>
      <c r="D801" s="91">
        <f>VLOOKUP(C801,Itinerario!$D$148:$W$178,18,FALSE)</f>
        <v>0</v>
      </c>
      <c r="E801" s="92">
        <f>VLOOKUP(C801,Itinerario!$D$148:$W$178,19,FALSE)</f>
        <v>0</v>
      </c>
      <c r="F801" s="92" t="e">
        <f>VLOOKUP(C801,Organización_Modular!$F$134:$G$164,2,FALSE)</f>
        <v>#N/A</v>
      </c>
    </row>
    <row r="802" spans="1:6" hidden="1" x14ac:dyDescent="0.2">
      <c r="A802" s="509"/>
      <c r="B802" s="510"/>
      <c r="C802" s="78"/>
      <c r="D802" s="91">
        <f>VLOOKUP(C802,Itinerario!$D$148:$W$178,18,FALSE)</f>
        <v>0</v>
      </c>
      <c r="E802" s="92">
        <f>VLOOKUP(C802,Itinerario!$D$148:$W$178,19,FALSE)</f>
        <v>0</v>
      </c>
      <c r="F802" s="92" t="e">
        <f>VLOOKUP(C802,Organización_Modular!$F$134:$G$164,2,FALSE)</f>
        <v>#N/A</v>
      </c>
    </row>
    <row r="803" spans="1:6" hidden="1" x14ac:dyDescent="0.2">
      <c r="A803" s="509"/>
      <c r="B803" s="510"/>
      <c r="C803" s="78"/>
      <c r="D803" s="91">
        <f>VLOOKUP(C803,Itinerario!$D$148:$W$178,18,FALSE)</f>
        <v>0</v>
      </c>
      <c r="E803" s="92">
        <f>VLOOKUP(C803,Itinerario!$D$148:$W$178,19,FALSE)</f>
        <v>0</v>
      </c>
      <c r="F803" s="92" t="e">
        <f>VLOOKUP(C803,Organización_Modular!$F$134:$G$164,2,FALSE)</f>
        <v>#N/A</v>
      </c>
    </row>
    <row r="804" spans="1:6" hidden="1" x14ac:dyDescent="0.2">
      <c r="A804" s="509"/>
      <c r="B804" s="510"/>
      <c r="C804" s="78"/>
      <c r="D804" s="91">
        <f>VLOOKUP(C804,Itinerario!$D$148:$W$178,18,FALSE)</f>
        <v>0</v>
      </c>
      <c r="E804" s="92">
        <f>VLOOKUP(C804,Itinerario!$D$148:$W$178,19,FALSE)</f>
        <v>0</v>
      </c>
      <c r="F804" s="92" t="e">
        <f>VLOOKUP(C804,Organización_Modular!$F$134:$G$164,2,FALSE)</f>
        <v>#N/A</v>
      </c>
    </row>
    <row r="805" spans="1:6" hidden="1" x14ac:dyDescent="0.2">
      <c r="A805" s="509"/>
      <c r="B805" s="510"/>
      <c r="C805" s="78"/>
      <c r="D805" s="91">
        <f>VLOOKUP(C805,Itinerario!$D$148:$W$178,18,FALSE)</f>
        <v>0</v>
      </c>
      <c r="E805" s="92">
        <f>VLOOKUP(C805,Itinerario!$D$148:$W$178,19,FALSE)</f>
        <v>0</v>
      </c>
      <c r="F805" s="92" t="e">
        <f>VLOOKUP(C805,Organización_Modular!$F$134:$G$164,2,FALSE)</f>
        <v>#N/A</v>
      </c>
    </row>
    <row r="806" spans="1:6" hidden="1" x14ac:dyDescent="0.2">
      <c r="A806" s="509"/>
      <c r="B806" s="510"/>
      <c r="C806" s="78"/>
      <c r="D806" s="91">
        <f>VLOOKUP(C806,Itinerario!$D$148:$W$178,18,FALSE)</f>
        <v>0</v>
      </c>
      <c r="E806" s="92">
        <f>VLOOKUP(C806,Itinerario!$D$148:$W$178,19,FALSE)</f>
        <v>0</v>
      </c>
      <c r="F806" s="92" t="e">
        <f>VLOOKUP(C806,Organización_Modular!$F$134:$G$164,2,FALSE)</f>
        <v>#N/A</v>
      </c>
    </row>
    <row r="807" spans="1:6" hidden="1" x14ac:dyDescent="0.2">
      <c r="A807" s="509"/>
      <c r="B807" s="510"/>
      <c r="C807" s="78"/>
      <c r="D807" s="91">
        <f>VLOOKUP(C807,Itinerario!$D$148:$W$178,18,FALSE)</f>
        <v>0</v>
      </c>
      <c r="E807" s="92">
        <f>VLOOKUP(C807,Itinerario!$D$148:$W$178,19,FALSE)</f>
        <v>0</v>
      </c>
      <c r="F807" s="92" t="e">
        <f>VLOOKUP(C807,Organización_Modular!$F$134:$G$164,2,FALSE)</f>
        <v>#N/A</v>
      </c>
    </row>
    <row r="808" spans="1:6" hidden="1" x14ac:dyDescent="0.2">
      <c r="A808" s="509"/>
      <c r="B808" s="510"/>
      <c r="C808" s="78"/>
      <c r="D808" s="91">
        <f>VLOOKUP(C808,Itinerario!$D$148:$W$178,18,FALSE)</f>
        <v>0</v>
      </c>
      <c r="E808" s="92">
        <f>VLOOKUP(C808,Itinerario!$D$148:$W$178,19,FALSE)</f>
        <v>0</v>
      </c>
      <c r="F808" s="92" t="e">
        <f>VLOOKUP(C808,Organización_Modular!$F$134:$G$164,2,FALSE)</f>
        <v>#N/A</v>
      </c>
    </row>
    <row r="809" spans="1:6" hidden="1" x14ac:dyDescent="0.2">
      <c r="A809" s="509"/>
      <c r="B809" s="510"/>
      <c r="C809" s="78"/>
      <c r="D809" s="91">
        <f>VLOOKUP(C809,Itinerario!$D$148:$W$178,18,FALSE)</f>
        <v>0</v>
      </c>
      <c r="E809" s="92">
        <f>VLOOKUP(C809,Itinerario!$D$148:$W$178,19,FALSE)</f>
        <v>0</v>
      </c>
      <c r="F809" s="92" t="e">
        <f>VLOOKUP(C809,Organización_Modular!$F$134:$G$164,2,FALSE)</f>
        <v>#N/A</v>
      </c>
    </row>
    <row r="810" spans="1:6" hidden="1" x14ac:dyDescent="0.2">
      <c r="A810" s="509"/>
      <c r="B810" s="510"/>
      <c r="C810" s="78"/>
      <c r="D810" s="91">
        <f>VLOOKUP(C810,Itinerario!$D$148:$W$178,18,FALSE)</f>
        <v>0</v>
      </c>
      <c r="E810" s="92">
        <f>VLOOKUP(C810,Itinerario!$D$148:$W$178,19,FALSE)</f>
        <v>0</v>
      </c>
      <c r="F810" s="92" t="e">
        <f>VLOOKUP(C810,Organización_Modular!$F$134:$G$164,2,FALSE)</f>
        <v>#N/A</v>
      </c>
    </row>
    <row r="811" spans="1:6" hidden="1" x14ac:dyDescent="0.2">
      <c r="A811" s="509"/>
      <c r="B811" s="510"/>
      <c r="C811" s="78"/>
      <c r="D811" s="91">
        <f>VLOOKUP(C811,Itinerario!$D$148:$W$178,18,FALSE)</f>
        <v>0</v>
      </c>
      <c r="E811" s="92">
        <f>VLOOKUP(C811,Itinerario!$D$148:$W$178,19,FALSE)</f>
        <v>0</v>
      </c>
      <c r="F811" s="92" t="e">
        <f>VLOOKUP(C811,Organización_Modular!$F$134:$G$164,2,FALSE)</f>
        <v>#N/A</v>
      </c>
    </row>
    <row r="812" spans="1:6" hidden="1" x14ac:dyDescent="0.2">
      <c r="A812" s="509"/>
      <c r="B812" s="510"/>
      <c r="C812" s="78"/>
      <c r="D812" s="91">
        <f>VLOOKUP(C812,Itinerario!$D$148:$W$178,18,FALSE)</f>
        <v>0</v>
      </c>
      <c r="E812" s="92">
        <f>VLOOKUP(C812,Itinerario!$D$148:$W$178,19,FALSE)</f>
        <v>0</v>
      </c>
      <c r="F812" s="92" t="e">
        <f>VLOOKUP(C812,Organización_Modular!$F$134:$G$164,2,FALSE)</f>
        <v>#N/A</v>
      </c>
    </row>
    <row r="813" spans="1:6" hidden="1" x14ac:dyDescent="0.2">
      <c r="A813" s="509"/>
      <c r="B813" s="510"/>
      <c r="C813" s="78"/>
      <c r="D813" s="91">
        <f>VLOOKUP(C813,Itinerario!$D$148:$W$178,18,FALSE)</f>
        <v>0</v>
      </c>
      <c r="E813" s="92">
        <f>VLOOKUP(C813,Itinerario!$D$148:$W$178,19,FALSE)</f>
        <v>0</v>
      </c>
      <c r="F813" s="92" t="e">
        <f>VLOOKUP(C813,Organización_Modular!$F$134:$G$164,2,FALSE)</f>
        <v>#N/A</v>
      </c>
    </row>
    <row r="814" spans="1:6" hidden="1" x14ac:dyDescent="0.2">
      <c r="A814" s="509"/>
      <c r="B814" s="510"/>
      <c r="C814" s="78"/>
      <c r="D814" s="91">
        <f>VLOOKUP(C814,Itinerario!$D$148:$W$178,18,FALSE)</f>
        <v>0</v>
      </c>
      <c r="E814" s="92">
        <f>VLOOKUP(C814,Itinerario!$D$148:$W$178,19,FALSE)</f>
        <v>0</v>
      </c>
      <c r="F814" s="92" t="e">
        <f>VLOOKUP(C814,Organización_Modular!$F$134:$G$164,2,FALSE)</f>
        <v>#N/A</v>
      </c>
    </row>
    <row r="815" spans="1:6" hidden="1" x14ac:dyDescent="0.2">
      <c r="A815" s="509"/>
      <c r="B815" s="510"/>
      <c r="C815" s="78"/>
      <c r="D815" s="91">
        <f>VLOOKUP(C815,Itinerario!$D$148:$W$178,18,FALSE)</f>
        <v>0</v>
      </c>
      <c r="E815" s="92">
        <f>VLOOKUP(C815,Itinerario!$D$148:$W$178,19,FALSE)</f>
        <v>0</v>
      </c>
      <c r="F815" s="92" t="e">
        <f>VLOOKUP(C815,Organización_Modular!$F$134:$G$164,2,FALSE)</f>
        <v>#N/A</v>
      </c>
    </row>
    <row r="816" spans="1:6" hidden="1" x14ac:dyDescent="0.2">
      <c r="A816" s="509"/>
      <c r="B816" s="510"/>
      <c r="C816" s="78"/>
      <c r="D816" s="91">
        <f>VLOOKUP(C816,Itinerario!$D$148:$W$178,18,FALSE)</f>
        <v>0</v>
      </c>
      <c r="E816" s="92">
        <f>VLOOKUP(C816,Itinerario!$D$148:$W$178,19,FALSE)</f>
        <v>0</v>
      </c>
      <c r="F816" s="92" t="e">
        <f>VLOOKUP(C816,Organización_Modular!$F$134:$G$164,2,FALSE)</f>
        <v>#N/A</v>
      </c>
    </row>
    <row r="817" spans="1:6" hidden="1" x14ac:dyDescent="0.2">
      <c r="A817" s="509"/>
      <c r="B817" s="510"/>
      <c r="C817" s="78"/>
      <c r="D817" s="91">
        <f>VLOOKUP(C817,Itinerario!$D$148:$W$178,18,FALSE)</f>
        <v>0</v>
      </c>
      <c r="E817" s="92">
        <f>VLOOKUP(C817,Itinerario!$D$148:$W$178,19,FALSE)</f>
        <v>0</v>
      </c>
      <c r="F817" s="92" t="e">
        <f>VLOOKUP(C817,Organización_Modular!$F$134:$G$164,2,FALSE)</f>
        <v>#N/A</v>
      </c>
    </row>
    <row r="818" spans="1:6" hidden="1" x14ac:dyDescent="0.2">
      <c r="A818" s="509"/>
      <c r="B818" s="510"/>
      <c r="C818" s="78"/>
      <c r="D818" s="91">
        <f>VLOOKUP(C818,Itinerario!$D$148:$W$178,18,FALSE)</f>
        <v>0</v>
      </c>
      <c r="E818" s="92">
        <f>VLOOKUP(C818,Itinerario!$D$148:$W$178,19,FALSE)</f>
        <v>0</v>
      </c>
      <c r="F818" s="92" t="e">
        <f>VLOOKUP(C818,Organización_Modular!$F$134:$G$164,2,FALSE)</f>
        <v>#N/A</v>
      </c>
    </row>
    <row r="819" spans="1:6" hidden="1" x14ac:dyDescent="0.2">
      <c r="A819" s="509"/>
      <c r="B819" s="510"/>
      <c r="C819" s="78"/>
      <c r="D819" s="91">
        <f>VLOOKUP(C819,Itinerario!$D$148:$W$178,18,FALSE)</f>
        <v>0</v>
      </c>
      <c r="E819" s="92">
        <f>VLOOKUP(C819,Itinerario!$D$148:$W$178,19,FALSE)</f>
        <v>0</v>
      </c>
      <c r="F819" s="92" t="e">
        <f>VLOOKUP(C819,Organización_Modular!$F$134:$G$164,2,FALSE)</f>
        <v>#N/A</v>
      </c>
    </row>
    <row r="820" spans="1:6" hidden="1" x14ac:dyDescent="0.2">
      <c r="A820" s="509"/>
      <c r="B820" s="510"/>
      <c r="C820" s="78"/>
      <c r="D820" s="91">
        <f>VLOOKUP(C820,Itinerario!$D$148:$W$178,18,FALSE)</f>
        <v>0</v>
      </c>
      <c r="E820" s="92">
        <f>VLOOKUP(C820,Itinerario!$D$148:$W$178,19,FALSE)</f>
        <v>0</v>
      </c>
      <c r="F820" s="92" t="e">
        <f>VLOOKUP(C820,Organización_Modular!$F$134:$G$164,2,FALSE)</f>
        <v>#N/A</v>
      </c>
    </row>
    <row r="821" spans="1:6" hidden="1" x14ac:dyDescent="0.2">
      <c r="A821" s="509"/>
      <c r="B821" s="510"/>
      <c r="C821" s="78"/>
      <c r="D821" s="91">
        <f>VLOOKUP(C821,Itinerario!$D$148:$W$178,18,FALSE)</f>
        <v>0</v>
      </c>
      <c r="E821" s="92">
        <f>VLOOKUP(C821,Itinerario!$D$148:$W$178,19,FALSE)</f>
        <v>0</v>
      </c>
      <c r="F821" s="92" t="e">
        <f>VLOOKUP(C821,Organización_Modular!$F$134:$G$164,2,FALSE)</f>
        <v>#N/A</v>
      </c>
    </row>
    <row r="822" spans="1:6" hidden="1" x14ac:dyDescent="0.2">
      <c r="A822" s="509"/>
      <c r="B822" s="510"/>
      <c r="C822" s="78"/>
      <c r="D822" s="91">
        <f>VLOOKUP(C822,Itinerario!$D$148:$W$178,18,FALSE)</f>
        <v>0</v>
      </c>
      <c r="E822" s="92">
        <f>VLOOKUP(C822,Itinerario!$D$148:$W$178,19,FALSE)</f>
        <v>0</v>
      </c>
      <c r="F822" s="92" t="e">
        <f>VLOOKUP(C822,Organización_Modular!$F$134:$G$164,2,FALSE)</f>
        <v>#N/A</v>
      </c>
    </row>
    <row r="823" spans="1:6" hidden="1" x14ac:dyDescent="0.2">
      <c r="A823" s="509"/>
      <c r="B823" s="510"/>
      <c r="C823" s="78"/>
      <c r="D823" s="91">
        <f>VLOOKUP(C823,Itinerario!$D$148:$W$178,18,FALSE)</f>
        <v>0</v>
      </c>
      <c r="E823" s="92">
        <f>VLOOKUP(C823,Itinerario!$D$148:$W$178,19,FALSE)</f>
        <v>0</v>
      </c>
      <c r="F823" s="92" t="e">
        <f>VLOOKUP(C823,Organización_Modular!$F$134:$G$164,2,FALSE)</f>
        <v>#N/A</v>
      </c>
    </row>
    <row r="824" spans="1:6" hidden="1" x14ac:dyDescent="0.2">
      <c r="A824" s="509"/>
      <c r="B824" s="510"/>
      <c r="C824" s="78"/>
      <c r="D824" s="91">
        <f>VLOOKUP(C824,Itinerario!$D$148:$W$178,18,FALSE)</f>
        <v>0</v>
      </c>
      <c r="E824" s="92">
        <f>VLOOKUP(C824,Itinerario!$D$148:$W$178,19,FALSE)</f>
        <v>0</v>
      </c>
      <c r="F824" s="92" t="e">
        <f>VLOOKUP(C824,Organización_Modular!$F$134:$G$164,2,FALSE)</f>
        <v>#N/A</v>
      </c>
    </row>
    <row r="825" spans="1:6" hidden="1" x14ac:dyDescent="0.2">
      <c r="A825" s="509"/>
      <c r="B825" s="510"/>
      <c r="C825" s="78"/>
      <c r="D825" s="91">
        <f>VLOOKUP(C825,Itinerario!$D$148:$W$178,18,FALSE)</f>
        <v>0</v>
      </c>
      <c r="E825" s="92">
        <f>VLOOKUP(C825,Itinerario!$D$148:$W$178,19,FALSE)</f>
        <v>0</v>
      </c>
      <c r="F825" s="92" t="e">
        <f>VLOOKUP(C825,Organización_Modular!$F$134:$G$164,2,FALSE)</f>
        <v>#N/A</v>
      </c>
    </row>
    <row r="826" spans="1:6" hidden="1" x14ac:dyDescent="0.2">
      <c r="A826" s="509"/>
      <c r="B826" s="510"/>
      <c r="C826" s="78"/>
      <c r="D826" s="91">
        <f>VLOOKUP(C826,Itinerario!$D$148:$W$178,18,FALSE)</f>
        <v>0</v>
      </c>
      <c r="E826" s="92">
        <f>VLOOKUP(C826,Itinerario!$D$148:$W$178,19,FALSE)</f>
        <v>0</v>
      </c>
      <c r="F826" s="92" t="e">
        <f>VLOOKUP(C826,Organización_Modular!$F$134:$G$164,2,FALSE)</f>
        <v>#N/A</v>
      </c>
    </row>
    <row r="827" spans="1:6" hidden="1" x14ac:dyDescent="0.2">
      <c r="A827" s="509"/>
      <c r="B827" s="510"/>
      <c r="C827" s="78"/>
      <c r="D827" s="91">
        <f>VLOOKUP(C827,Itinerario!$D$148:$W$178,18,FALSE)</f>
        <v>0</v>
      </c>
      <c r="E827" s="92">
        <f>VLOOKUP(C827,Itinerario!$D$148:$W$178,19,FALSE)</f>
        <v>0</v>
      </c>
      <c r="F827" s="92" t="e">
        <f>VLOOKUP(C827,Organización_Modular!$F$134:$G$164,2,FALSE)</f>
        <v>#N/A</v>
      </c>
    </row>
    <row r="828" spans="1:6" hidden="1" x14ac:dyDescent="0.2">
      <c r="A828" s="509"/>
      <c r="B828" s="510"/>
      <c r="C828" s="78"/>
      <c r="D828" s="91">
        <f>VLOOKUP(C828,Itinerario!$D$148:$W$178,18,FALSE)</f>
        <v>0</v>
      </c>
      <c r="E828" s="92">
        <f>VLOOKUP(C828,Itinerario!$D$148:$W$178,19,FALSE)</f>
        <v>0</v>
      </c>
      <c r="F828" s="92" t="e">
        <f>VLOOKUP(C828,Organización_Modular!$F$134:$G$164,2,FALSE)</f>
        <v>#N/A</v>
      </c>
    </row>
    <row r="829" spans="1:6" hidden="1" x14ac:dyDescent="0.2">
      <c r="A829" s="509"/>
      <c r="B829" s="510"/>
      <c r="C829" s="78"/>
      <c r="D829" s="91">
        <f>VLOOKUP(C829,Itinerario!$D$148:$W$178,18,FALSE)</f>
        <v>0</v>
      </c>
      <c r="E829" s="92">
        <f>VLOOKUP(C829,Itinerario!$D$148:$W$178,19,FALSE)</f>
        <v>0</v>
      </c>
      <c r="F829" s="92" t="e">
        <f>VLOOKUP(C829,Organización_Modular!$F$134:$G$164,2,FALSE)</f>
        <v>#N/A</v>
      </c>
    </row>
    <row r="830" spans="1:6" hidden="1" x14ac:dyDescent="0.2">
      <c r="A830" s="509"/>
      <c r="B830" s="510"/>
      <c r="C830" s="78"/>
      <c r="D830" s="91">
        <f>VLOOKUP(C830,Itinerario!$D$148:$W$178,18,FALSE)</f>
        <v>0</v>
      </c>
      <c r="E830" s="92">
        <f>VLOOKUP(C830,Itinerario!$D$148:$W$178,19,FALSE)</f>
        <v>0</v>
      </c>
      <c r="F830" s="92" t="e">
        <f>VLOOKUP(C830,Organización_Modular!$F$134:$G$164,2,FALSE)</f>
        <v>#N/A</v>
      </c>
    </row>
    <row r="831" spans="1:6" hidden="1" x14ac:dyDescent="0.2">
      <c r="A831" s="509"/>
      <c r="B831" s="510"/>
      <c r="C831" s="78"/>
      <c r="D831" s="91">
        <f>VLOOKUP(C831,Itinerario!$D$148:$W$178,18,FALSE)</f>
        <v>0</v>
      </c>
      <c r="E831" s="92">
        <f>VLOOKUP(C831,Itinerario!$D$148:$W$178,19,FALSE)</f>
        <v>0</v>
      </c>
      <c r="F831" s="92" t="e">
        <f>VLOOKUP(C831,Organización_Modular!$F$134:$G$164,2,FALSE)</f>
        <v>#N/A</v>
      </c>
    </row>
    <row r="832" spans="1:6" hidden="1" x14ac:dyDescent="0.2">
      <c r="A832" s="509"/>
      <c r="B832" s="510"/>
      <c r="C832" s="78"/>
      <c r="D832" s="91">
        <f>VLOOKUP(C832,Itinerario!$D$148:$W$178,18,FALSE)</f>
        <v>0</v>
      </c>
      <c r="E832" s="92">
        <f>VLOOKUP(C832,Itinerario!$D$148:$W$178,19,FALSE)</f>
        <v>0</v>
      </c>
      <c r="F832" s="92" t="e">
        <f>VLOOKUP(C832,Organización_Modular!$F$134:$G$164,2,FALSE)</f>
        <v>#N/A</v>
      </c>
    </row>
    <row r="833" spans="1:6" hidden="1" x14ac:dyDescent="0.2">
      <c r="A833" s="509"/>
      <c r="B833" s="510"/>
      <c r="C833" s="78"/>
      <c r="D833" s="91">
        <f>VLOOKUP(C833,Itinerario!$D$148:$W$178,18,FALSE)</f>
        <v>0</v>
      </c>
      <c r="E833" s="92">
        <f>VLOOKUP(C833,Itinerario!$D$148:$W$178,19,FALSE)</f>
        <v>0</v>
      </c>
      <c r="F833" s="92" t="e">
        <f>VLOOKUP(C833,Organización_Modular!$F$134:$G$164,2,FALSE)</f>
        <v>#N/A</v>
      </c>
    </row>
    <row r="834" spans="1:6" hidden="1" x14ac:dyDescent="0.2">
      <c r="A834" s="509"/>
      <c r="B834" s="510"/>
      <c r="C834" s="78"/>
      <c r="D834" s="91">
        <f>VLOOKUP(C834,Itinerario!$D$148:$W$178,18,FALSE)</f>
        <v>0</v>
      </c>
      <c r="E834" s="92">
        <f>VLOOKUP(C834,Itinerario!$D$148:$W$178,19,FALSE)</f>
        <v>0</v>
      </c>
      <c r="F834" s="92" t="e">
        <f>VLOOKUP(C834,Organización_Modular!$F$134:$G$164,2,FALSE)</f>
        <v>#N/A</v>
      </c>
    </row>
    <row r="835" spans="1:6" hidden="1" x14ac:dyDescent="0.2">
      <c r="A835" s="509"/>
      <c r="B835" s="510"/>
      <c r="C835" s="78"/>
      <c r="D835" s="91">
        <f>VLOOKUP(C835,Itinerario!$D$148:$W$178,18,FALSE)</f>
        <v>0</v>
      </c>
      <c r="E835" s="92">
        <f>VLOOKUP(C835,Itinerario!$D$148:$W$178,19,FALSE)</f>
        <v>0</v>
      </c>
      <c r="F835" s="92" t="e">
        <f>VLOOKUP(C835,Organización_Modular!$F$134:$G$164,2,FALSE)</f>
        <v>#N/A</v>
      </c>
    </row>
    <row r="836" spans="1:6" hidden="1" x14ac:dyDescent="0.2">
      <c r="A836" s="509"/>
      <c r="B836" s="510"/>
      <c r="C836" s="78"/>
      <c r="D836" s="91">
        <f>VLOOKUP(C836,Itinerario!$D$148:$W$178,18,FALSE)</f>
        <v>0</v>
      </c>
      <c r="E836" s="92">
        <f>VLOOKUP(C836,Itinerario!$D$148:$W$178,19,FALSE)</f>
        <v>0</v>
      </c>
      <c r="F836" s="92" t="e">
        <f>VLOOKUP(C836,Organización_Modular!$F$134:$G$164,2,FALSE)</f>
        <v>#N/A</v>
      </c>
    </row>
    <row r="837" spans="1:6" hidden="1" x14ac:dyDescent="0.2">
      <c r="A837" s="509"/>
      <c r="B837" s="510"/>
      <c r="C837" s="78"/>
      <c r="D837" s="91">
        <f>VLOOKUP(C837,Itinerario!$D$148:$W$178,18,FALSE)</f>
        <v>0</v>
      </c>
      <c r="E837" s="92">
        <f>VLOOKUP(C837,Itinerario!$D$148:$W$178,19,FALSE)</f>
        <v>0</v>
      </c>
      <c r="F837" s="92" t="e">
        <f>VLOOKUP(C837,Organización_Modular!$F$134:$G$164,2,FALSE)</f>
        <v>#N/A</v>
      </c>
    </row>
    <row r="838" spans="1:6" hidden="1" x14ac:dyDescent="0.2">
      <c r="A838" s="509"/>
      <c r="B838" s="510"/>
      <c r="C838" s="78"/>
      <c r="D838" s="91">
        <f>VLOOKUP(C838,Itinerario!$D$148:$W$178,18,FALSE)</f>
        <v>0</v>
      </c>
      <c r="E838" s="92">
        <f>VLOOKUP(C838,Itinerario!$D$148:$W$178,19,FALSE)</f>
        <v>0</v>
      </c>
      <c r="F838" s="92" t="e">
        <f>VLOOKUP(C838,Organización_Modular!$F$134:$G$164,2,FALSE)</f>
        <v>#N/A</v>
      </c>
    </row>
    <row r="839" spans="1:6" hidden="1" x14ac:dyDescent="0.2">
      <c r="A839" s="509"/>
      <c r="B839" s="510"/>
      <c r="C839" s="79"/>
      <c r="D839" s="91">
        <f>VLOOKUP(C839,Itinerario!$D$148:$W$178,18,FALSE)</f>
        <v>0</v>
      </c>
      <c r="E839" s="92">
        <f>VLOOKUP(C839,Itinerario!$D$148:$W$178,19,FALSE)</f>
        <v>0</v>
      </c>
      <c r="F839" s="92" t="e">
        <f>VLOOKUP(C839,Organización_Modular!$F$134:$G$164,2,FALSE)</f>
        <v>#N/A</v>
      </c>
    </row>
    <row r="840" spans="1:6" hidden="1" x14ac:dyDescent="0.2">
      <c r="A840" s="509"/>
      <c r="B840" s="510"/>
      <c r="C840" s="79"/>
      <c r="D840" s="91">
        <f>VLOOKUP(C840,Itinerario!$D$148:$W$178,18,FALSE)</f>
        <v>0</v>
      </c>
      <c r="E840" s="92">
        <f>VLOOKUP(C840,Itinerario!$D$148:$W$178,19,FALSE)</f>
        <v>0</v>
      </c>
      <c r="F840" s="92" t="e">
        <f>VLOOKUP(C840,Organización_Modular!$F$134:$G$164,2,FALSE)</f>
        <v>#N/A</v>
      </c>
    </row>
    <row r="841" spans="1:6" hidden="1" x14ac:dyDescent="0.2">
      <c r="A841" s="509"/>
      <c r="B841" s="510"/>
      <c r="C841" s="79"/>
      <c r="D841" s="91">
        <f>VLOOKUP(C841,Itinerario!$D$148:$W$178,18,FALSE)</f>
        <v>0</v>
      </c>
      <c r="E841" s="92">
        <f>VLOOKUP(C841,Itinerario!$D$148:$W$178,19,FALSE)</f>
        <v>0</v>
      </c>
      <c r="F841" s="92" t="e">
        <f>VLOOKUP(C841,Organización_Modular!$F$134:$G$164,2,FALSE)</f>
        <v>#N/A</v>
      </c>
    </row>
    <row r="842" spans="1:6" hidden="1" x14ac:dyDescent="0.2">
      <c r="A842" s="509"/>
      <c r="B842" s="510"/>
      <c r="C842" s="79"/>
      <c r="D842" s="91">
        <f>VLOOKUP(C842,Itinerario!$D$148:$W$178,18,FALSE)</f>
        <v>0</v>
      </c>
      <c r="E842" s="92">
        <f>VLOOKUP(C842,Itinerario!$D$148:$W$178,19,FALSE)</f>
        <v>0</v>
      </c>
      <c r="F842" s="92" t="e">
        <f>VLOOKUP(C842,Organización_Modular!$F$134:$G$164,2,FALSE)</f>
        <v>#N/A</v>
      </c>
    </row>
    <row r="843" spans="1:6" hidden="1" x14ac:dyDescent="0.2">
      <c r="A843" s="509"/>
      <c r="B843" s="510"/>
      <c r="C843" s="79"/>
      <c r="D843" s="91">
        <f>VLOOKUP(C843,Itinerario!$D$148:$W$178,18,FALSE)</f>
        <v>0</v>
      </c>
      <c r="E843" s="92">
        <f>VLOOKUP(C843,Itinerario!$D$148:$W$178,19,FALSE)</f>
        <v>0</v>
      </c>
      <c r="F843" s="92" t="e">
        <f>VLOOKUP(C843,Organización_Modular!$F$134:$G$164,2,FALSE)</f>
        <v>#N/A</v>
      </c>
    </row>
    <row r="844" spans="1:6" hidden="1" x14ac:dyDescent="0.2">
      <c r="A844" s="509"/>
      <c r="B844" s="510"/>
      <c r="C844" s="79"/>
      <c r="D844" s="91">
        <f>VLOOKUP(C844,Itinerario!$D$148:$W$178,18,FALSE)</f>
        <v>0</v>
      </c>
      <c r="E844" s="92">
        <f>VLOOKUP(C844,Itinerario!$D$148:$W$178,19,FALSE)</f>
        <v>0</v>
      </c>
      <c r="F844" s="92" t="e">
        <f>VLOOKUP(C844,Organización_Modular!$F$134:$G$164,2,FALSE)</f>
        <v>#N/A</v>
      </c>
    </row>
    <row r="845" spans="1:6" hidden="1" x14ac:dyDescent="0.2">
      <c r="A845" s="509"/>
      <c r="B845" s="510"/>
      <c r="C845" s="79"/>
      <c r="D845" s="91">
        <f>VLOOKUP(C845,Itinerario!$D$148:$W$178,18,FALSE)</f>
        <v>0</v>
      </c>
      <c r="E845" s="92">
        <f>VLOOKUP(C845,Itinerario!$D$148:$W$178,19,FALSE)</f>
        <v>0</v>
      </c>
      <c r="F845" s="92" t="e">
        <f>VLOOKUP(C845,Organización_Modular!$F$134:$G$164,2,FALSE)</f>
        <v>#N/A</v>
      </c>
    </row>
    <row r="846" spans="1:6" hidden="1" x14ac:dyDescent="0.2">
      <c r="A846" s="509"/>
      <c r="B846" s="510"/>
      <c r="C846" s="79"/>
      <c r="D846" s="91">
        <f>VLOOKUP(C846,Itinerario!$D$148:$W$178,18,FALSE)</f>
        <v>0</v>
      </c>
      <c r="E846" s="92">
        <f>VLOOKUP(C846,Itinerario!$D$148:$W$178,19,FALSE)</f>
        <v>0</v>
      </c>
      <c r="F846" s="92" t="e">
        <f>VLOOKUP(C846,Organización_Modular!$F$134:$G$164,2,FALSE)</f>
        <v>#N/A</v>
      </c>
    </row>
    <row r="847" spans="1:6" hidden="1" x14ac:dyDescent="0.2">
      <c r="A847" s="509"/>
      <c r="B847" s="510"/>
      <c r="C847" s="79"/>
      <c r="D847" s="91">
        <f>VLOOKUP(C847,Itinerario!$D$148:$W$178,18,FALSE)</f>
        <v>0</v>
      </c>
      <c r="E847" s="92">
        <f>VLOOKUP(C847,Itinerario!$D$148:$W$178,19,FALSE)</f>
        <v>0</v>
      </c>
      <c r="F847" s="92" t="e">
        <f>VLOOKUP(C847,Organización_Modular!$F$134:$G$164,2,FALSE)</f>
        <v>#N/A</v>
      </c>
    </row>
    <row r="848" spans="1:6" hidden="1" x14ac:dyDescent="0.2">
      <c r="A848" s="509"/>
      <c r="B848" s="510"/>
      <c r="C848" s="79"/>
      <c r="D848" s="91">
        <f>VLOOKUP(C848,Itinerario!$D$148:$W$178,18,FALSE)</f>
        <v>0</v>
      </c>
      <c r="E848" s="92">
        <f>VLOOKUP(C848,Itinerario!$D$148:$W$178,19,FALSE)</f>
        <v>0</v>
      </c>
      <c r="F848" s="92" t="e">
        <f>VLOOKUP(C848,Organización_Modular!$F$134:$G$164,2,FALSE)</f>
        <v>#N/A</v>
      </c>
    </row>
    <row r="849" spans="1:6" hidden="1" x14ac:dyDescent="0.2">
      <c r="A849" s="509"/>
      <c r="B849" s="510"/>
      <c r="C849" s="79"/>
      <c r="D849" s="91">
        <f>VLOOKUP(C849,Itinerario!$D$148:$W$178,18,FALSE)</f>
        <v>0</v>
      </c>
      <c r="E849" s="92">
        <f>VLOOKUP(C849,Itinerario!$D$148:$W$178,19,FALSE)</f>
        <v>0</v>
      </c>
      <c r="F849" s="92" t="e">
        <f>VLOOKUP(C849,Organización_Modular!$F$134:$G$164,2,FALSE)</f>
        <v>#N/A</v>
      </c>
    </row>
    <row r="850" spans="1:6" hidden="1" x14ac:dyDescent="0.2">
      <c r="A850" s="509"/>
      <c r="B850" s="510"/>
      <c r="C850" s="79"/>
      <c r="D850" s="91">
        <f>VLOOKUP(C850,Itinerario!$D$148:$W$178,18,FALSE)</f>
        <v>0</v>
      </c>
      <c r="E850" s="92">
        <f>VLOOKUP(C850,Itinerario!$D$148:$W$178,19,FALSE)</f>
        <v>0</v>
      </c>
      <c r="F850" s="92" t="e">
        <f>VLOOKUP(C850,Organización_Modular!$F$134:$G$164,2,FALSE)</f>
        <v>#N/A</v>
      </c>
    </row>
    <row r="851" spans="1:6" hidden="1" x14ac:dyDescent="0.2">
      <c r="A851" s="509"/>
      <c r="B851" s="510"/>
      <c r="C851" s="79"/>
      <c r="D851" s="91">
        <f>VLOOKUP(C851,Itinerario!$D$148:$W$178,18,FALSE)</f>
        <v>0</v>
      </c>
      <c r="E851" s="92">
        <f>VLOOKUP(C851,Itinerario!$D$148:$W$178,19,FALSE)</f>
        <v>0</v>
      </c>
      <c r="F851" s="92" t="e">
        <f>VLOOKUP(C851,Organización_Modular!$F$134:$G$164,2,FALSE)</f>
        <v>#N/A</v>
      </c>
    </row>
    <row r="852" spans="1:6" hidden="1" x14ac:dyDescent="0.2">
      <c r="A852" s="509"/>
      <c r="B852" s="510"/>
      <c r="C852" s="79"/>
      <c r="D852" s="91">
        <f>VLOOKUP(C852,Itinerario!$D$148:$W$178,18,FALSE)</f>
        <v>0</v>
      </c>
      <c r="E852" s="92">
        <f>VLOOKUP(C852,Itinerario!$D$148:$W$178,19,FALSE)</f>
        <v>0</v>
      </c>
      <c r="F852" s="92" t="e">
        <f>VLOOKUP(C852,Organización_Modular!$F$134:$G$164,2,FALSE)</f>
        <v>#N/A</v>
      </c>
    </row>
    <row r="853" spans="1:6" hidden="1" x14ac:dyDescent="0.2">
      <c r="A853" s="509"/>
      <c r="B853" s="510"/>
      <c r="C853" s="79"/>
      <c r="D853" s="91">
        <f>VLOOKUP(C853,Itinerario!$D$148:$W$178,18,FALSE)</f>
        <v>0</v>
      </c>
      <c r="E853" s="92">
        <f>VLOOKUP(C853,Itinerario!$D$148:$W$178,19,FALSE)</f>
        <v>0</v>
      </c>
      <c r="F853" s="92" t="e">
        <f>VLOOKUP(C853,Organización_Modular!$F$134:$G$164,2,FALSE)</f>
        <v>#N/A</v>
      </c>
    </row>
    <row r="854" spans="1:6" hidden="1" x14ac:dyDescent="0.2">
      <c r="A854" s="509"/>
      <c r="B854" s="510"/>
      <c r="C854" s="79"/>
      <c r="D854" s="91">
        <f>VLOOKUP(C854,Itinerario!$D$148:$W$178,18,FALSE)</f>
        <v>0</v>
      </c>
      <c r="E854" s="92">
        <f>VLOOKUP(C854,Itinerario!$D$148:$W$178,19,FALSE)</f>
        <v>0</v>
      </c>
      <c r="F854" s="92" t="e">
        <f>VLOOKUP(C854,Organización_Modular!$F$134:$G$164,2,FALSE)</f>
        <v>#N/A</v>
      </c>
    </row>
    <row r="855" spans="1:6" hidden="1" x14ac:dyDescent="0.2">
      <c r="A855" s="509"/>
      <c r="B855" s="510"/>
      <c r="C855" s="79"/>
      <c r="D855" s="91">
        <f>VLOOKUP(C855,Itinerario!$D$148:$W$178,18,FALSE)</f>
        <v>0</v>
      </c>
      <c r="E855" s="92">
        <f>VLOOKUP(C855,Itinerario!$D$148:$W$178,19,FALSE)</f>
        <v>0</v>
      </c>
      <c r="F855" s="92" t="e">
        <f>VLOOKUP(C855,Organización_Modular!$F$134:$G$164,2,FALSE)</f>
        <v>#N/A</v>
      </c>
    </row>
    <row r="856" spans="1:6" hidden="1" x14ac:dyDescent="0.2">
      <c r="A856" s="509"/>
      <c r="B856" s="510"/>
      <c r="C856" s="79"/>
      <c r="D856" s="91">
        <f>VLOOKUP(C856,Itinerario!$D$148:$W$178,18,FALSE)</f>
        <v>0</v>
      </c>
      <c r="E856" s="92">
        <f>VLOOKUP(C856,Itinerario!$D$148:$W$178,19,FALSE)</f>
        <v>0</v>
      </c>
      <c r="F856" s="92" t="e">
        <f>VLOOKUP(C856,Organización_Modular!$F$134:$G$164,2,FALSE)</f>
        <v>#N/A</v>
      </c>
    </row>
    <row r="857" spans="1:6" hidden="1" x14ac:dyDescent="0.2">
      <c r="A857" s="509"/>
      <c r="B857" s="510"/>
      <c r="C857" s="79"/>
      <c r="D857" s="91">
        <f>VLOOKUP(C857,Itinerario!$D$148:$W$178,18,FALSE)</f>
        <v>0</v>
      </c>
      <c r="E857" s="92">
        <f>VLOOKUP(C857,Itinerario!$D$148:$W$178,19,FALSE)</f>
        <v>0</v>
      </c>
      <c r="F857" s="92" t="e">
        <f>VLOOKUP(C857,Organización_Modular!$F$134:$G$164,2,FALSE)</f>
        <v>#N/A</v>
      </c>
    </row>
    <row r="858" spans="1:6" hidden="1" x14ac:dyDescent="0.2">
      <c r="A858" s="509"/>
      <c r="B858" s="510"/>
      <c r="C858" s="79"/>
      <c r="D858" s="91">
        <f>VLOOKUP(C858,Itinerario!$D$148:$W$178,18,FALSE)</f>
        <v>0</v>
      </c>
      <c r="E858" s="92">
        <f>VLOOKUP(C858,Itinerario!$D$148:$W$178,19,FALSE)</f>
        <v>0</v>
      </c>
      <c r="F858" s="92" t="e">
        <f>VLOOKUP(C858,Organización_Modular!$F$134:$G$164,2,FALSE)</f>
        <v>#N/A</v>
      </c>
    </row>
    <row r="859" spans="1:6" hidden="1" x14ac:dyDescent="0.2">
      <c r="A859" s="509"/>
      <c r="B859" s="510"/>
      <c r="C859" s="79"/>
      <c r="D859" s="91">
        <f>VLOOKUP(C859,Itinerario!$D$148:$W$178,18,FALSE)</f>
        <v>0</v>
      </c>
      <c r="E859" s="92">
        <f>VLOOKUP(C859,Itinerario!$D$148:$W$178,19,FALSE)</f>
        <v>0</v>
      </c>
      <c r="F859" s="92" t="e">
        <f>VLOOKUP(C859,Organización_Modular!$F$134:$G$164,2,FALSE)</f>
        <v>#N/A</v>
      </c>
    </row>
    <row r="860" spans="1:6" hidden="1" x14ac:dyDescent="0.2">
      <c r="A860" s="509"/>
      <c r="B860" s="510"/>
      <c r="C860" s="79"/>
      <c r="D860" s="91">
        <f>VLOOKUP(C860,Itinerario!$D$148:$W$178,18,FALSE)</f>
        <v>0</v>
      </c>
      <c r="E860" s="92">
        <f>VLOOKUP(C860,Itinerario!$D$148:$W$178,19,FALSE)</f>
        <v>0</v>
      </c>
      <c r="F860" s="92" t="e">
        <f>VLOOKUP(C860,Organización_Modular!$F$134:$G$164,2,FALSE)</f>
        <v>#N/A</v>
      </c>
    </row>
    <row r="861" spans="1:6" hidden="1" x14ac:dyDescent="0.2">
      <c r="A861" s="509"/>
      <c r="B861" s="510"/>
      <c r="C861" s="79"/>
      <c r="D861" s="91">
        <f>VLOOKUP(C861,Itinerario!$D$148:$W$178,18,FALSE)</f>
        <v>0</v>
      </c>
      <c r="E861" s="92">
        <f>VLOOKUP(C861,Itinerario!$D$148:$W$178,19,FALSE)</f>
        <v>0</v>
      </c>
      <c r="F861" s="92" t="e">
        <f>VLOOKUP(C861,Organización_Modular!$F$134:$G$164,2,FALSE)</f>
        <v>#N/A</v>
      </c>
    </row>
    <row r="862" spans="1:6" hidden="1" x14ac:dyDescent="0.2">
      <c r="A862" s="509"/>
      <c r="B862" s="510"/>
      <c r="C862" s="79"/>
      <c r="D862" s="91">
        <f>VLOOKUP(C862,Itinerario!$D$148:$W$178,18,FALSE)</f>
        <v>0</v>
      </c>
      <c r="E862" s="92">
        <f>VLOOKUP(C862,Itinerario!$D$148:$W$178,19,FALSE)</f>
        <v>0</v>
      </c>
      <c r="F862" s="92" t="e">
        <f>VLOOKUP(C862,Organización_Modular!$F$134:$G$164,2,FALSE)</f>
        <v>#N/A</v>
      </c>
    </row>
    <row r="863" spans="1:6" hidden="1" x14ac:dyDescent="0.2">
      <c r="A863" s="509"/>
      <c r="B863" s="510"/>
      <c r="C863" s="79"/>
      <c r="D863" s="91">
        <f>VLOOKUP(C863,Itinerario!$D$148:$W$178,18,FALSE)</f>
        <v>0</v>
      </c>
      <c r="E863" s="92">
        <f>VLOOKUP(C863,Itinerario!$D$148:$W$178,19,FALSE)</f>
        <v>0</v>
      </c>
      <c r="F863" s="92" t="e">
        <f>VLOOKUP(C863,Organización_Modular!$F$134:$G$164,2,FALSE)</f>
        <v>#N/A</v>
      </c>
    </row>
    <row r="864" spans="1:6" hidden="1" x14ac:dyDescent="0.2">
      <c r="A864" s="509"/>
      <c r="B864" s="510"/>
      <c r="C864" s="79"/>
      <c r="D864" s="91">
        <f>VLOOKUP(C864,Itinerario!$D$148:$W$178,18,FALSE)</f>
        <v>0</v>
      </c>
      <c r="E864" s="92">
        <f>VLOOKUP(C864,Itinerario!$D$148:$W$178,19,FALSE)</f>
        <v>0</v>
      </c>
      <c r="F864" s="92" t="e">
        <f>VLOOKUP(C864,Organización_Modular!$F$134:$G$164,2,FALSE)</f>
        <v>#N/A</v>
      </c>
    </row>
    <row r="865" spans="1:6" hidden="1" x14ac:dyDescent="0.2">
      <c r="A865" s="509"/>
      <c r="B865" s="510"/>
      <c r="C865" s="79"/>
      <c r="D865" s="91">
        <f>VLOOKUP(C865,Itinerario!$D$148:$W$178,18,FALSE)</f>
        <v>0</v>
      </c>
      <c r="E865" s="92">
        <f>VLOOKUP(C865,Itinerario!$D$148:$W$178,19,FALSE)</f>
        <v>0</v>
      </c>
      <c r="F865" s="92" t="e">
        <f>VLOOKUP(C865,Organización_Modular!$F$134:$G$164,2,FALSE)</f>
        <v>#N/A</v>
      </c>
    </row>
    <row r="866" spans="1:6" hidden="1" x14ac:dyDescent="0.2">
      <c r="A866" s="509"/>
      <c r="B866" s="510"/>
      <c r="C866" s="79"/>
      <c r="D866" s="91">
        <f>VLOOKUP(C866,Itinerario!$D$148:$W$178,18,FALSE)</f>
        <v>0</v>
      </c>
      <c r="E866" s="92">
        <f>VLOOKUP(C866,Itinerario!$D$148:$W$178,19,FALSE)</f>
        <v>0</v>
      </c>
      <c r="F866" s="92" t="e">
        <f>VLOOKUP(C866,Organización_Modular!$F$134:$G$164,2,FALSE)</f>
        <v>#N/A</v>
      </c>
    </row>
    <row r="867" spans="1:6" hidden="1" x14ac:dyDescent="0.2">
      <c r="A867" s="509"/>
      <c r="B867" s="510"/>
      <c r="C867" s="79"/>
      <c r="D867" s="91">
        <f>VLOOKUP(C867,Itinerario!$D$148:$W$178,18,FALSE)</f>
        <v>0</v>
      </c>
      <c r="E867" s="92">
        <f>VLOOKUP(C867,Itinerario!$D$148:$W$178,19,FALSE)</f>
        <v>0</v>
      </c>
      <c r="F867" s="92" t="e">
        <f>VLOOKUP(C867,Organización_Modular!$F$134:$G$164,2,FALSE)</f>
        <v>#N/A</v>
      </c>
    </row>
    <row r="868" spans="1:6" hidden="1" x14ac:dyDescent="0.2">
      <c r="A868" s="509"/>
      <c r="B868" s="510"/>
      <c r="C868" s="79"/>
      <c r="D868" s="91">
        <f>VLOOKUP(C868,Itinerario!$D$148:$W$178,18,FALSE)</f>
        <v>0</v>
      </c>
      <c r="E868" s="92">
        <f>VLOOKUP(C868,Itinerario!$D$148:$W$178,19,FALSE)</f>
        <v>0</v>
      </c>
      <c r="F868" s="92" t="e">
        <f>VLOOKUP(C868,Organización_Modular!$F$134:$G$164,2,FALSE)</f>
        <v>#N/A</v>
      </c>
    </row>
    <row r="869" spans="1:6" hidden="1" x14ac:dyDescent="0.2">
      <c r="A869" s="509"/>
      <c r="B869" s="510"/>
      <c r="C869" s="79"/>
      <c r="D869" s="91">
        <f>VLOOKUP(C869,Itinerario!$D$148:$W$178,18,FALSE)</f>
        <v>0</v>
      </c>
      <c r="E869" s="92">
        <f>VLOOKUP(C869,Itinerario!$D$148:$W$178,19,FALSE)</f>
        <v>0</v>
      </c>
      <c r="F869" s="92" t="e">
        <f>VLOOKUP(C869,Organización_Modular!$F$134:$G$164,2,FALSE)</f>
        <v>#N/A</v>
      </c>
    </row>
    <row r="870" spans="1:6" hidden="1" x14ac:dyDescent="0.2">
      <c r="A870" s="509"/>
      <c r="B870" s="510"/>
      <c r="C870" s="79"/>
      <c r="D870" s="91">
        <f>VLOOKUP(C870,Itinerario!$D$148:$W$178,18,FALSE)</f>
        <v>0</v>
      </c>
      <c r="E870" s="92">
        <f>VLOOKUP(C870,Itinerario!$D$148:$W$178,19,FALSE)</f>
        <v>0</v>
      </c>
      <c r="F870" s="92" t="e">
        <f>VLOOKUP(C870,Organización_Modular!$F$134:$G$164,2,FALSE)</f>
        <v>#N/A</v>
      </c>
    </row>
    <row r="871" spans="1:6" hidden="1" x14ac:dyDescent="0.2">
      <c r="A871" s="509"/>
      <c r="B871" s="510"/>
      <c r="C871" s="79"/>
      <c r="D871" s="91">
        <f>VLOOKUP(C871,Itinerario!$D$148:$W$178,18,FALSE)</f>
        <v>0</v>
      </c>
      <c r="E871" s="92">
        <f>VLOOKUP(C871,Itinerario!$D$148:$W$178,19,FALSE)</f>
        <v>0</v>
      </c>
      <c r="F871" s="92" t="e">
        <f>VLOOKUP(C871,Organización_Modular!$F$134:$G$164,2,FALSE)</f>
        <v>#N/A</v>
      </c>
    </row>
    <row r="872" spans="1:6" hidden="1" x14ac:dyDescent="0.2">
      <c r="A872" s="509"/>
      <c r="B872" s="510"/>
      <c r="C872" s="79"/>
      <c r="D872" s="91">
        <f>VLOOKUP(C872,Itinerario!$D$148:$W$178,18,FALSE)</f>
        <v>0</v>
      </c>
      <c r="E872" s="92">
        <f>VLOOKUP(C872,Itinerario!$D$148:$W$178,19,FALSE)</f>
        <v>0</v>
      </c>
      <c r="F872" s="92" t="e">
        <f>VLOOKUP(C872,Organización_Modular!$F$134:$G$164,2,FALSE)</f>
        <v>#N/A</v>
      </c>
    </row>
    <row r="873" spans="1:6" hidden="1" x14ac:dyDescent="0.2">
      <c r="A873" s="509"/>
      <c r="B873" s="510"/>
      <c r="C873" s="79"/>
      <c r="D873" s="91">
        <f>VLOOKUP(C873,Itinerario!$D$148:$W$178,18,FALSE)</f>
        <v>0</v>
      </c>
      <c r="E873" s="92">
        <f>VLOOKUP(C873,Itinerario!$D$148:$W$178,19,FALSE)</f>
        <v>0</v>
      </c>
      <c r="F873" s="92" t="e">
        <f>VLOOKUP(C873,Organización_Modular!$F$134:$G$164,2,FALSE)</f>
        <v>#N/A</v>
      </c>
    </row>
    <row r="874" spans="1:6" hidden="1" x14ac:dyDescent="0.2">
      <c r="A874" s="509"/>
      <c r="B874" s="510"/>
      <c r="C874" s="79"/>
      <c r="D874" s="91">
        <f>VLOOKUP(C874,Itinerario!$D$148:$W$178,18,FALSE)</f>
        <v>0</v>
      </c>
      <c r="E874" s="92">
        <f>VLOOKUP(C874,Itinerario!$D$148:$W$178,19,FALSE)</f>
        <v>0</v>
      </c>
      <c r="F874" s="92" t="e">
        <f>VLOOKUP(C874,Organización_Modular!$F$134:$G$164,2,FALSE)</f>
        <v>#N/A</v>
      </c>
    </row>
    <row r="875" spans="1:6" hidden="1" x14ac:dyDescent="0.2">
      <c r="A875" s="509"/>
      <c r="B875" s="510"/>
      <c r="C875" s="79"/>
      <c r="D875" s="91">
        <f>VLOOKUP(C875,Itinerario!$D$148:$W$178,18,FALSE)</f>
        <v>0</v>
      </c>
      <c r="E875" s="92">
        <f>VLOOKUP(C875,Itinerario!$D$148:$W$178,19,FALSE)</f>
        <v>0</v>
      </c>
      <c r="F875" s="92" t="e">
        <f>VLOOKUP(C875,Organización_Modular!$F$134:$G$164,2,FALSE)</f>
        <v>#N/A</v>
      </c>
    </row>
    <row r="876" spans="1:6" hidden="1" x14ac:dyDescent="0.2">
      <c r="A876" s="509"/>
      <c r="B876" s="510"/>
      <c r="C876" s="79"/>
      <c r="D876" s="91">
        <f>VLOOKUP(C876,Itinerario!$D$148:$W$178,18,FALSE)</f>
        <v>0</v>
      </c>
      <c r="E876" s="92">
        <f>VLOOKUP(C876,Itinerario!$D$148:$W$178,19,FALSE)</f>
        <v>0</v>
      </c>
      <c r="F876" s="92" t="e">
        <f>VLOOKUP(C876,Organización_Modular!$F$134:$G$164,2,FALSE)</f>
        <v>#N/A</v>
      </c>
    </row>
    <row r="877" spans="1:6" hidden="1" x14ac:dyDescent="0.2">
      <c r="A877" s="509"/>
      <c r="B877" s="510"/>
      <c r="C877" s="79"/>
      <c r="D877" s="91">
        <f>VLOOKUP(C877,Itinerario!$D$148:$W$178,18,FALSE)</f>
        <v>0</v>
      </c>
      <c r="E877" s="92">
        <f>VLOOKUP(C877,Itinerario!$D$148:$W$178,19,FALSE)</f>
        <v>0</v>
      </c>
      <c r="F877" s="92" t="e">
        <f>VLOOKUP(C877,Organización_Modular!$F$134:$G$164,2,FALSE)</f>
        <v>#N/A</v>
      </c>
    </row>
    <row r="878" spans="1:6" hidden="1" x14ac:dyDescent="0.2">
      <c r="A878" s="509"/>
      <c r="B878" s="510"/>
      <c r="C878" s="79"/>
      <c r="D878" s="91">
        <f>VLOOKUP(C878,Itinerario!$D$148:$W$178,18,FALSE)</f>
        <v>0</v>
      </c>
      <c r="E878" s="92">
        <f>VLOOKUP(C878,Itinerario!$D$148:$W$178,19,FALSE)</f>
        <v>0</v>
      </c>
      <c r="F878" s="92" t="e">
        <f>VLOOKUP(C878,Organización_Modular!$F$134:$G$164,2,FALSE)</f>
        <v>#N/A</v>
      </c>
    </row>
    <row r="879" spans="1:6" hidden="1" x14ac:dyDescent="0.2">
      <c r="A879" s="509"/>
      <c r="B879" s="510"/>
      <c r="C879" s="79"/>
      <c r="D879" s="91">
        <f>VLOOKUP(C879,Itinerario!$D$148:$W$178,18,FALSE)</f>
        <v>0</v>
      </c>
      <c r="E879" s="92">
        <f>VLOOKUP(C879,Itinerario!$D$148:$W$178,19,FALSE)</f>
        <v>0</v>
      </c>
      <c r="F879" s="92" t="e">
        <f>VLOOKUP(C879,Organización_Modular!$F$134:$G$164,2,FALSE)</f>
        <v>#N/A</v>
      </c>
    </row>
    <row r="880" spans="1:6" hidden="1" x14ac:dyDescent="0.2">
      <c r="A880" s="509"/>
      <c r="B880" s="510"/>
      <c r="C880" s="79"/>
      <c r="D880" s="91">
        <f>VLOOKUP(C880,Itinerario!$D$148:$W$178,18,FALSE)</f>
        <v>0</v>
      </c>
      <c r="E880" s="92">
        <f>VLOOKUP(C880,Itinerario!$D$148:$W$178,19,FALSE)</f>
        <v>0</v>
      </c>
      <c r="F880" s="92" t="e">
        <f>VLOOKUP(C880,Organización_Modular!$F$134:$G$164,2,FALSE)</f>
        <v>#N/A</v>
      </c>
    </row>
    <row r="881" spans="1:6" hidden="1" x14ac:dyDescent="0.2">
      <c r="A881" s="509"/>
      <c r="B881" s="510"/>
      <c r="C881" s="79"/>
      <c r="D881" s="91">
        <f>VLOOKUP(C881,Itinerario!$D$148:$W$178,18,FALSE)</f>
        <v>0</v>
      </c>
      <c r="E881" s="92">
        <f>VLOOKUP(C881,Itinerario!$D$148:$W$178,19,FALSE)</f>
        <v>0</v>
      </c>
      <c r="F881" s="92" t="e">
        <f>VLOOKUP(C881,Organización_Modular!$F$134:$G$164,2,FALSE)</f>
        <v>#N/A</v>
      </c>
    </row>
    <row r="882" spans="1:6" hidden="1" x14ac:dyDescent="0.2">
      <c r="A882" s="509"/>
      <c r="B882" s="510"/>
      <c r="C882" s="79"/>
      <c r="D882" s="91">
        <f>VLOOKUP(C882,Itinerario!$D$148:$W$178,18,FALSE)</f>
        <v>0</v>
      </c>
      <c r="E882" s="92">
        <f>VLOOKUP(C882,Itinerario!$D$148:$W$178,19,FALSE)</f>
        <v>0</v>
      </c>
      <c r="F882" s="92" t="e">
        <f>VLOOKUP(C882,Organización_Modular!$F$134:$G$164,2,FALSE)</f>
        <v>#N/A</v>
      </c>
    </row>
    <row r="883" spans="1:6" hidden="1" x14ac:dyDescent="0.2">
      <c r="A883" s="509"/>
      <c r="B883" s="510"/>
      <c r="C883" s="80"/>
      <c r="D883" s="91">
        <f>VLOOKUP(C883,Itinerario!$D$148:$W$178,18,FALSE)</f>
        <v>0</v>
      </c>
      <c r="E883" s="92">
        <f>VLOOKUP(C883,Itinerario!$D$148:$W$178,19,FALSE)</f>
        <v>0</v>
      </c>
      <c r="F883" s="92" t="e">
        <f>VLOOKUP(C883,Organización_Modular!$F$134:$G$164,2,FALSE)</f>
        <v>#N/A</v>
      </c>
    </row>
    <row r="884" spans="1:6" hidden="1" x14ac:dyDescent="0.2">
      <c r="A884" s="509"/>
      <c r="B884" s="510"/>
      <c r="C884" s="79"/>
      <c r="D884" s="91">
        <f>VLOOKUP(C884,Itinerario!$D$148:$W$178,18,FALSE)</f>
        <v>0</v>
      </c>
      <c r="E884" s="92">
        <f>VLOOKUP(C884,Itinerario!$D$148:$W$178,19,FALSE)</f>
        <v>0</v>
      </c>
      <c r="F884" s="92" t="e">
        <f>VLOOKUP(C884,Organización_Modular!$F$134:$G$164,2,FALSE)</f>
        <v>#N/A</v>
      </c>
    </row>
    <row r="885" spans="1:6" hidden="1" x14ac:dyDescent="0.2">
      <c r="A885" s="509"/>
      <c r="B885" s="510"/>
      <c r="C885" s="79"/>
      <c r="D885" s="91">
        <f>VLOOKUP(C885,Itinerario!$D$148:$W$178,18,FALSE)</f>
        <v>0</v>
      </c>
      <c r="E885" s="92">
        <f>VLOOKUP(C885,Itinerario!$D$148:$W$178,19,FALSE)</f>
        <v>0</v>
      </c>
      <c r="F885" s="92" t="e">
        <f>VLOOKUP(C885,Organización_Modular!$F$134:$G$164,2,FALSE)</f>
        <v>#N/A</v>
      </c>
    </row>
    <row r="886" spans="1:6" hidden="1" x14ac:dyDescent="0.2">
      <c r="A886" s="509"/>
      <c r="B886" s="510"/>
      <c r="C886" s="79"/>
      <c r="D886" s="91">
        <f>VLOOKUP(C886,Itinerario!$D$148:$W$178,18,FALSE)</f>
        <v>0</v>
      </c>
      <c r="E886" s="92">
        <f>VLOOKUP(C886,Itinerario!$D$148:$W$178,19,FALSE)</f>
        <v>0</v>
      </c>
      <c r="F886" s="92" t="e">
        <f>VLOOKUP(C886,Organización_Modular!$F$134:$G$164,2,FALSE)</f>
        <v>#N/A</v>
      </c>
    </row>
    <row r="887" spans="1:6" hidden="1" x14ac:dyDescent="0.2">
      <c r="A887" s="509"/>
      <c r="B887" s="510"/>
      <c r="C887" s="79"/>
      <c r="D887" s="91">
        <f>VLOOKUP(C887,Itinerario!$D$148:$W$178,18,FALSE)</f>
        <v>0</v>
      </c>
      <c r="E887" s="92">
        <f>VLOOKUP(C887,Itinerario!$D$148:$W$178,19,FALSE)</f>
        <v>0</v>
      </c>
      <c r="F887" s="92" t="e">
        <f>VLOOKUP(C887,Organización_Modular!$F$134:$G$164,2,FALSE)</f>
        <v>#N/A</v>
      </c>
    </row>
    <row r="888" spans="1:6" hidden="1" x14ac:dyDescent="0.2">
      <c r="A888" s="509"/>
      <c r="B888" s="510"/>
      <c r="C888" s="79"/>
      <c r="D888" s="91">
        <f>VLOOKUP(C888,Itinerario!$D$148:$W$178,18,FALSE)</f>
        <v>0</v>
      </c>
      <c r="E888" s="92">
        <f>VLOOKUP(C888,Itinerario!$D$148:$W$178,19,FALSE)</f>
        <v>0</v>
      </c>
      <c r="F888" s="92" t="e">
        <f>VLOOKUP(C888,Organización_Modular!$F$134:$G$164,2,FALSE)</f>
        <v>#N/A</v>
      </c>
    </row>
    <row r="889" spans="1:6" hidden="1" x14ac:dyDescent="0.2">
      <c r="A889" s="509"/>
      <c r="B889" s="510"/>
      <c r="C889" s="79"/>
      <c r="D889" s="91">
        <f>VLOOKUP(C889,Itinerario!$D$148:$W$178,18,FALSE)</f>
        <v>0</v>
      </c>
      <c r="E889" s="92">
        <f>VLOOKUP(C889,Itinerario!$D$148:$W$178,19,FALSE)</f>
        <v>0</v>
      </c>
      <c r="F889" s="92" t="e">
        <f>VLOOKUP(C889,Organización_Modular!$F$134:$G$164,2,FALSE)</f>
        <v>#N/A</v>
      </c>
    </row>
    <row r="890" spans="1:6" hidden="1" x14ac:dyDescent="0.2">
      <c r="A890" s="509"/>
      <c r="B890" s="510"/>
      <c r="C890" s="79"/>
      <c r="D890" s="91">
        <f>VLOOKUP(C890,Itinerario!$D$148:$W$178,18,FALSE)</f>
        <v>0</v>
      </c>
      <c r="E890" s="92">
        <f>VLOOKUP(C890,Itinerario!$D$148:$W$178,19,FALSE)</f>
        <v>0</v>
      </c>
      <c r="F890" s="92" t="e">
        <f>VLOOKUP(C890,Organización_Modular!$F$134:$G$164,2,FALSE)</f>
        <v>#N/A</v>
      </c>
    </row>
    <row r="891" spans="1:6" hidden="1" x14ac:dyDescent="0.2">
      <c r="A891" s="509"/>
      <c r="B891" s="510"/>
      <c r="C891" s="79"/>
      <c r="D891" s="91">
        <f>VLOOKUP(C891,Itinerario!$D$148:$W$178,18,FALSE)</f>
        <v>0</v>
      </c>
      <c r="E891" s="92">
        <f>VLOOKUP(C891,Itinerario!$D$148:$W$178,19,FALSE)</f>
        <v>0</v>
      </c>
      <c r="F891" s="92" t="e">
        <f>VLOOKUP(C891,Organización_Modular!$F$134:$G$164,2,FALSE)</f>
        <v>#N/A</v>
      </c>
    </row>
    <row r="892" spans="1:6" hidden="1" x14ac:dyDescent="0.2">
      <c r="A892" s="509"/>
      <c r="B892" s="510"/>
      <c r="C892" s="79"/>
      <c r="D892" s="91">
        <f>VLOOKUP(C892,Itinerario!$D$148:$W$178,18,FALSE)</f>
        <v>0</v>
      </c>
      <c r="E892" s="92">
        <f>VLOOKUP(C892,Itinerario!$D$148:$W$178,19,FALSE)</f>
        <v>0</v>
      </c>
      <c r="F892" s="92" t="e">
        <f>VLOOKUP(C892,Organización_Modular!$F$134:$G$164,2,FALSE)</f>
        <v>#N/A</v>
      </c>
    </row>
    <row r="893" spans="1:6" hidden="1" x14ac:dyDescent="0.2">
      <c r="A893" s="509"/>
      <c r="B893" s="510"/>
      <c r="C893" s="79"/>
      <c r="D893" s="91">
        <f>VLOOKUP(C893,Itinerario!$D$148:$W$178,18,FALSE)</f>
        <v>0</v>
      </c>
      <c r="E893" s="92">
        <f>VLOOKUP(C893,Itinerario!$D$148:$W$178,19,FALSE)</f>
        <v>0</v>
      </c>
      <c r="F893" s="92" t="e">
        <f>VLOOKUP(C893,Organización_Modular!$F$134:$G$164,2,FALSE)</f>
        <v>#N/A</v>
      </c>
    </row>
    <row r="894" spans="1:6" hidden="1" x14ac:dyDescent="0.2">
      <c r="A894" s="509"/>
      <c r="B894" s="510"/>
      <c r="C894" s="79"/>
      <c r="D894" s="91">
        <f>VLOOKUP(C894,Itinerario!$D$148:$W$178,18,FALSE)</f>
        <v>0</v>
      </c>
      <c r="E894" s="92">
        <f>VLOOKUP(C894,Itinerario!$D$148:$W$178,19,FALSE)</f>
        <v>0</v>
      </c>
      <c r="F894" s="92" t="e">
        <f>VLOOKUP(C894,Organización_Modular!$F$134:$G$164,2,FALSE)</f>
        <v>#N/A</v>
      </c>
    </row>
    <row r="895" spans="1:6" hidden="1" x14ac:dyDescent="0.2">
      <c r="A895" s="509"/>
      <c r="B895" s="510"/>
      <c r="C895" s="79"/>
      <c r="D895" s="91">
        <f>VLOOKUP(C895,Itinerario!$D$148:$W$178,18,FALSE)</f>
        <v>0</v>
      </c>
      <c r="E895" s="92">
        <f>VLOOKUP(C895,Itinerario!$D$148:$W$178,19,FALSE)</f>
        <v>0</v>
      </c>
      <c r="F895" s="92" t="e">
        <f>VLOOKUP(C895,Organización_Modular!$F$134:$G$164,2,FALSE)</f>
        <v>#N/A</v>
      </c>
    </row>
    <row r="896" spans="1:6" hidden="1" x14ac:dyDescent="0.2">
      <c r="A896" s="509"/>
      <c r="B896" s="510"/>
      <c r="C896" s="79"/>
      <c r="D896" s="91">
        <f>VLOOKUP(C896,Itinerario!$D$148:$W$178,18,FALSE)</f>
        <v>0</v>
      </c>
      <c r="E896" s="92">
        <f>VLOOKUP(C896,Itinerario!$D$148:$W$178,19,FALSE)</f>
        <v>0</v>
      </c>
      <c r="F896" s="92" t="e">
        <f>VLOOKUP(C896,Organización_Modular!$F$134:$G$164,2,FALSE)</f>
        <v>#N/A</v>
      </c>
    </row>
    <row r="897" spans="1:6" hidden="1" x14ac:dyDescent="0.2">
      <c r="A897" s="509"/>
      <c r="B897" s="510"/>
      <c r="C897" s="79"/>
      <c r="D897" s="91">
        <f>VLOOKUP(C897,Itinerario!$D$148:$W$178,18,FALSE)</f>
        <v>0</v>
      </c>
      <c r="E897" s="92">
        <f>VLOOKUP(C897,Itinerario!$D$148:$W$178,19,FALSE)</f>
        <v>0</v>
      </c>
      <c r="F897" s="92" t="e">
        <f>VLOOKUP(C897,Organización_Modular!$F$134:$G$164,2,FALSE)</f>
        <v>#N/A</v>
      </c>
    </row>
    <row r="898" spans="1:6" hidden="1" x14ac:dyDescent="0.2">
      <c r="A898" s="509"/>
      <c r="B898" s="510"/>
      <c r="C898" s="80"/>
      <c r="D898" s="91">
        <f>VLOOKUP(C898,Itinerario!$D$148:$W$178,18,FALSE)</f>
        <v>0</v>
      </c>
      <c r="E898" s="92">
        <f>VLOOKUP(C898,Itinerario!$D$148:$W$178,19,FALSE)</f>
        <v>0</v>
      </c>
      <c r="F898" s="92" t="e">
        <f>VLOOKUP(C898,Organización_Modular!$F$134:$G$164,2,FALSE)</f>
        <v>#N/A</v>
      </c>
    </row>
    <row r="899" spans="1:6" hidden="1" x14ac:dyDescent="0.2">
      <c r="A899" s="509"/>
      <c r="B899" s="510"/>
      <c r="C899" s="79"/>
      <c r="D899" s="91">
        <f>VLOOKUP(C899,Itinerario!$D$148:$W$178,18,FALSE)</f>
        <v>0</v>
      </c>
      <c r="E899" s="92">
        <f>VLOOKUP(C899,Itinerario!$D$148:$W$178,19,FALSE)</f>
        <v>0</v>
      </c>
      <c r="F899" s="92" t="e">
        <f>VLOOKUP(C899,Organización_Modular!$F$134:$G$164,2,FALSE)</f>
        <v>#N/A</v>
      </c>
    </row>
    <row r="900" spans="1:6" hidden="1" x14ac:dyDescent="0.2">
      <c r="A900" s="509"/>
      <c r="B900" s="510"/>
      <c r="C900" s="79"/>
      <c r="D900" s="91">
        <f>VLOOKUP(C900,Itinerario!$D$148:$W$178,18,FALSE)</f>
        <v>0</v>
      </c>
      <c r="E900" s="92">
        <f>VLOOKUP(C900,Itinerario!$D$148:$W$178,19,FALSE)</f>
        <v>0</v>
      </c>
      <c r="F900" s="92" t="e">
        <f>VLOOKUP(C900,Organización_Modular!$F$134:$G$164,2,FALSE)</f>
        <v>#N/A</v>
      </c>
    </row>
    <row r="901" spans="1:6" hidden="1" x14ac:dyDescent="0.2">
      <c r="A901" s="509"/>
      <c r="B901" s="510"/>
      <c r="C901" s="79"/>
      <c r="D901" s="91">
        <f>VLOOKUP(C901,Itinerario!$D$148:$W$178,18,FALSE)</f>
        <v>0</v>
      </c>
      <c r="E901" s="92">
        <f>VLOOKUP(C901,Itinerario!$D$148:$W$178,19,FALSE)</f>
        <v>0</v>
      </c>
      <c r="F901" s="92" t="e">
        <f>VLOOKUP(C901,Organización_Modular!$F$134:$G$164,2,FALSE)</f>
        <v>#N/A</v>
      </c>
    </row>
    <row r="902" spans="1:6" hidden="1" x14ac:dyDescent="0.2">
      <c r="A902" s="509"/>
      <c r="B902" s="510"/>
      <c r="C902" s="79"/>
      <c r="D902" s="91">
        <f>VLOOKUP(C902,Itinerario!$D$148:$W$178,18,FALSE)</f>
        <v>0</v>
      </c>
      <c r="E902" s="92">
        <f>VLOOKUP(C902,Itinerario!$D$148:$W$178,19,FALSE)</f>
        <v>0</v>
      </c>
      <c r="F902" s="92" t="e">
        <f>VLOOKUP(C902,Organización_Modular!$F$134:$G$164,2,FALSE)</f>
        <v>#N/A</v>
      </c>
    </row>
    <row r="903" spans="1:6" hidden="1" x14ac:dyDescent="0.2">
      <c r="A903" s="509"/>
      <c r="B903" s="510"/>
      <c r="C903" s="79"/>
      <c r="D903" s="91">
        <f>VLOOKUP(C903,Itinerario!$D$148:$W$178,18,FALSE)</f>
        <v>0</v>
      </c>
      <c r="E903" s="92">
        <f>VLOOKUP(C903,Itinerario!$D$148:$W$178,19,FALSE)</f>
        <v>0</v>
      </c>
      <c r="F903" s="92" t="e">
        <f>VLOOKUP(C903,Organización_Modular!$F$134:$G$164,2,FALSE)</f>
        <v>#N/A</v>
      </c>
    </row>
    <row r="904" spans="1:6" hidden="1" x14ac:dyDescent="0.2">
      <c r="A904" s="509"/>
      <c r="B904" s="510"/>
      <c r="C904" s="79"/>
      <c r="D904" s="91">
        <f>VLOOKUP(C904,Itinerario!$D$148:$W$178,18,FALSE)</f>
        <v>0</v>
      </c>
      <c r="E904" s="92">
        <f>VLOOKUP(C904,Itinerario!$D$148:$W$178,19,FALSE)</f>
        <v>0</v>
      </c>
      <c r="F904" s="92" t="e">
        <f>VLOOKUP(C904,Organización_Modular!$F$134:$G$164,2,FALSE)</f>
        <v>#N/A</v>
      </c>
    </row>
    <row r="905" spans="1:6" hidden="1" x14ac:dyDescent="0.2">
      <c r="A905" s="509"/>
      <c r="B905" s="510"/>
      <c r="C905" s="79"/>
      <c r="D905" s="91">
        <f>VLOOKUP(C905,Itinerario!$D$148:$W$178,18,FALSE)</f>
        <v>0</v>
      </c>
      <c r="E905" s="92">
        <f>VLOOKUP(C905,Itinerario!$D$148:$W$178,19,FALSE)</f>
        <v>0</v>
      </c>
      <c r="F905" s="92" t="e">
        <f>VLOOKUP(C905,Organización_Modular!$F$134:$G$164,2,FALSE)</f>
        <v>#N/A</v>
      </c>
    </row>
    <row r="906" spans="1:6" hidden="1" x14ac:dyDescent="0.2">
      <c r="A906" s="509"/>
      <c r="B906" s="510"/>
      <c r="C906" s="79"/>
      <c r="D906" s="91">
        <f>VLOOKUP(C906,Itinerario!$D$148:$W$178,18,FALSE)</f>
        <v>0</v>
      </c>
      <c r="E906" s="92">
        <f>VLOOKUP(C906,Itinerario!$D$148:$W$178,19,FALSE)</f>
        <v>0</v>
      </c>
      <c r="F906" s="92" t="e">
        <f>VLOOKUP(C906,Organización_Modular!$F$134:$G$164,2,FALSE)</f>
        <v>#N/A</v>
      </c>
    </row>
    <row r="907" spans="1:6" hidden="1" x14ac:dyDescent="0.2">
      <c r="A907" s="509"/>
      <c r="B907" s="510"/>
      <c r="C907" s="79"/>
      <c r="D907" s="91">
        <f>VLOOKUP(C907,Itinerario!$D$148:$W$178,18,FALSE)</f>
        <v>0</v>
      </c>
      <c r="E907" s="92">
        <f>VLOOKUP(C907,Itinerario!$D$148:$W$178,19,FALSE)</f>
        <v>0</v>
      </c>
      <c r="F907" s="92" t="e">
        <f>VLOOKUP(C907,Organización_Modular!$F$134:$G$164,2,FALSE)</f>
        <v>#N/A</v>
      </c>
    </row>
    <row r="908" spans="1:6" hidden="1" x14ac:dyDescent="0.2">
      <c r="A908" s="509"/>
      <c r="B908" s="510"/>
      <c r="C908" s="79"/>
      <c r="D908" s="91">
        <f>VLOOKUP(C908,Itinerario!$D$148:$W$178,18,FALSE)</f>
        <v>0</v>
      </c>
      <c r="E908" s="92">
        <f>VLOOKUP(C908,Itinerario!$D$148:$W$178,19,FALSE)</f>
        <v>0</v>
      </c>
      <c r="F908" s="92" t="e">
        <f>VLOOKUP(C908,Organización_Modular!$F$134:$G$164,2,FALSE)</f>
        <v>#N/A</v>
      </c>
    </row>
    <row r="909" spans="1:6" hidden="1" x14ac:dyDescent="0.2">
      <c r="A909" s="509"/>
      <c r="B909" s="510"/>
      <c r="C909" s="79"/>
      <c r="D909" s="91">
        <f>VLOOKUP(C909,Itinerario!$D$148:$W$178,18,FALSE)</f>
        <v>0</v>
      </c>
      <c r="E909" s="92">
        <f>VLOOKUP(C909,Itinerario!$D$148:$W$178,19,FALSE)</f>
        <v>0</v>
      </c>
      <c r="F909" s="92" t="e">
        <f>VLOOKUP(C909,Organización_Modular!$F$134:$G$164,2,FALSE)</f>
        <v>#N/A</v>
      </c>
    </row>
    <row r="910" spans="1:6" hidden="1" x14ac:dyDescent="0.2">
      <c r="A910" s="509"/>
      <c r="B910" s="510"/>
      <c r="C910" s="79"/>
      <c r="D910" s="91">
        <f>VLOOKUP(C910,Itinerario!$D$148:$W$178,18,FALSE)</f>
        <v>0</v>
      </c>
      <c r="E910" s="92">
        <f>VLOOKUP(C910,Itinerario!$D$148:$W$178,19,FALSE)</f>
        <v>0</v>
      </c>
      <c r="F910" s="92" t="e">
        <f>VLOOKUP(C910,Organización_Modular!$F$134:$G$164,2,FALSE)</f>
        <v>#N/A</v>
      </c>
    </row>
    <row r="911" spans="1:6" hidden="1" x14ac:dyDescent="0.2">
      <c r="A911" s="509"/>
      <c r="B911" s="510"/>
      <c r="C911" s="79"/>
      <c r="D911" s="91">
        <f>VLOOKUP(C911,Itinerario!$D$148:$W$178,18,FALSE)</f>
        <v>0</v>
      </c>
      <c r="E911" s="92">
        <f>VLOOKUP(C911,Itinerario!$D$148:$W$178,19,FALSE)</f>
        <v>0</v>
      </c>
      <c r="F911" s="92" t="e">
        <f>VLOOKUP(C911,Organización_Modular!$F$134:$G$164,2,FALSE)</f>
        <v>#N/A</v>
      </c>
    </row>
    <row r="912" spans="1:6" hidden="1" x14ac:dyDescent="0.2">
      <c r="A912" s="509"/>
      <c r="B912" s="510"/>
      <c r="C912" s="79"/>
      <c r="D912" s="91">
        <f>VLOOKUP(C912,Itinerario!$D$148:$W$178,18,FALSE)</f>
        <v>0</v>
      </c>
      <c r="E912" s="92">
        <f>VLOOKUP(C912,Itinerario!$D$148:$W$178,19,FALSE)</f>
        <v>0</v>
      </c>
      <c r="F912" s="92" t="e">
        <f>VLOOKUP(C912,Organización_Modular!$F$134:$G$164,2,FALSE)</f>
        <v>#N/A</v>
      </c>
    </row>
    <row r="913" spans="1:6" hidden="1" x14ac:dyDescent="0.2">
      <c r="A913" s="509"/>
      <c r="B913" s="510"/>
      <c r="C913" s="80"/>
      <c r="D913" s="91">
        <f>VLOOKUP(C913,Itinerario!$D$148:$W$178,18,FALSE)</f>
        <v>0</v>
      </c>
      <c r="E913" s="92">
        <f>VLOOKUP(C913,Itinerario!$D$148:$W$178,19,FALSE)</f>
        <v>0</v>
      </c>
      <c r="F913" s="92" t="e">
        <f>VLOOKUP(C913,Organización_Modular!$F$134:$G$164,2,FALSE)</f>
        <v>#N/A</v>
      </c>
    </row>
    <row r="914" spans="1:6" ht="96" hidden="1" customHeight="1" x14ac:dyDescent="0.2">
      <c r="A914" s="506" t="s">
        <v>48</v>
      </c>
      <c r="B914" s="506"/>
      <c r="C914" s="506"/>
      <c r="D914" s="506"/>
      <c r="E914" s="506"/>
      <c r="F914" s="506"/>
    </row>
  </sheetData>
  <sheetProtection algorithmName="SHA-512" hashValue="MdiHR/e2+r95MnlRoz1KjTDxvFhYn27ioICRH9t1YEVNUWAgQHS2y2wSPJGDhxFkuimtKZgYvHMGjLBsUktONw==" saltValue="RNUGqnzDgfAogJl1V35+EA==" spinCount="100000" sheet="1" objects="1" scenarios="1" formatRows="0" insertRows="0" deleteRows="0" autoFilter="0" pivotTables="0"/>
  <autoFilter ref="A13:F914">
    <filterColumn colId="2">
      <customFilters>
        <customFilter operator="notEqual" val=" "/>
      </customFilters>
    </filterColumn>
  </autoFilter>
  <mergeCells count="71">
    <mergeCell ref="A764:A913"/>
    <mergeCell ref="B764:B778"/>
    <mergeCell ref="B779:B793"/>
    <mergeCell ref="B794:B808"/>
    <mergeCell ref="B809:B823"/>
    <mergeCell ref="B824:B838"/>
    <mergeCell ref="B839:B853"/>
    <mergeCell ref="B854:B868"/>
    <mergeCell ref="B869:B883"/>
    <mergeCell ref="B884:B898"/>
    <mergeCell ref="B899:B913"/>
    <mergeCell ref="B134:B148"/>
    <mergeCell ref="B119:B133"/>
    <mergeCell ref="B284:B298"/>
    <mergeCell ref="B269:B283"/>
    <mergeCell ref="B11:C11"/>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299:B313"/>
    <mergeCell ref="B404:B418"/>
    <mergeCell ref="B449:B463"/>
    <mergeCell ref="B179:B193"/>
    <mergeCell ref="B194:B208"/>
    <mergeCell ref="B209:B223"/>
    <mergeCell ref="B224:B238"/>
    <mergeCell ref="B239:B253"/>
    <mergeCell ref="B434:B448"/>
    <mergeCell ref="B419:B433"/>
    <mergeCell ref="A314:A463"/>
    <mergeCell ref="B314:B328"/>
    <mergeCell ref="B329:B343"/>
    <mergeCell ref="B344:B358"/>
    <mergeCell ref="B359:B373"/>
    <mergeCell ref="B374:B388"/>
    <mergeCell ref="B389:B403"/>
    <mergeCell ref="A464:A613"/>
    <mergeCell ref="B464:B478"/>
    <mergeCell ref="B479:B493"/>
    <mergeCell ref="B494:B508"/>
    <mergeCell ref="B509:B523"/>
    <mergeCell ref="B524:B538"/>
    <mergeCell ref="B539:B553"/>
    <mergeCell ref="B554:B568"/>
    <mergeCell ref="B599:B613"/>
    <mergeCell ref="B584:B598"/>
    <mergeCell ref="B569:B583"/>
    <mergeCell ref="A614:A763"/>
    <mergeCell ref="B614:B628"/>
    <mergeCell ref="B629:B643"/>
    <mergeCell ref="B644:B658"/>
    <mergeCell ref="B659:B673"/>
    <mergeCell ref="B674:B688"/>
    <mergeCell ref="B689:B703"/>
    <mergeCell ref="B704:B718"/>
    <mergeCell ref="B749:B763"/>
    <mergeCell ref="B734:B748"/>
    <mergeCell ref="B719:B733"/>
  </mergeCells>
  <conditionalFormatting sqref="B20:C28 B14:B19 B35:C43 B29:B34 B46:C58 B44:B45 B60:C73 B59 B75:C163 B74 B171:C313 B164:B170 B326:C328 B314:B325 B335:C913 B329:B334">
    <cfRule type="containsBlanks" dxfId="8" priority="9">
      <formula>LEN(TRIM(B14))=0</formula>
    </cfRule>
  </conditionalFormatting>
  <conditionalFormatting sqref="C14:C19">
    <cfRule type="containsBlanks" dxfId="7" priority="8">
      <formula>LEN(TRIM(C14))=0</formula>
    </cfRule>
  </conditionalFormatting>
  <conditionalFormatting sqref="C29:C34">
    <cfRule type="containsBlanks" dxfId="6" priority="7">
      <formula>LEN(TRIM(C29))=0</formula>
    </cfRule>
  </conditionalFormatting>
  <conditionalFormatting sqref="C44:C45">
    <cfRule type="containsBlanks" dxfId="5" priority="6">
      <formula>LEN(TRIM(C44))=0</formula>
    </cfRule>
  </conditionalFormatting>
  <conditionalFormatting sqref="C59">
    <cfRule type="containsBlanks" dxfId="4" priority="5">
      <formula>LEN(TRIM(C59))=0</formula>
    </cfRule>
  </conditionalFormatting>
  <conditionalFormatting sqref="C74">
    <cfRule type="containsBlanks" dxfId="3" priority="4">
      <formula>LEN(TRIM(C74))=0</formula>
    </cfRule>
  </conditionalFormatting>
  <conditionalFormatting sqref="C164:C170">
    <cfRule type="containsBlanks" dxfId="2" priority="3">
      <formula>LEN(TRIM(C164))=0</formula>
    </cfRule>
  </conditionalFormatting>
  <conditionalFormatting sqref="C314:C325">
    <cfRule type="containsBlanks" dxfId="1" priority="2">
      <formula>LEN(TRIM(C314))=0</formula>
    </cfRule>
  </conditionalFormatting>
  <conditionalFormatting sqref="C329:C334">
    <cfRule type="containsBlanks" dxfId="0" priority="1">
      <formula>LEN(TRIM(C329))=0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Organización_Modular!$F$41:$F$70</xm:f>
          </x14:formula1>
          <xm:sqref>C164:C313</xm:sqref>
        </x14:dataValidation>
        <x14:dataValidation type="list" allowBlank="1" showInputMessage="1" showErrorMessage="1">
          <x14:formula1>
            <xm:f>Organización_Modular!$F$103:$F$132</xm:f>
          </x14:formula1>
          <xm:sqref>C464:C613</xm:sqref>
        </x14:dataValidation>
        <x14:dataValidation type="list" allowBlank="1" showInputMessage="1" showErrorMessage="1">
          <x14:formula1>
            <xm:f>Organización_Modular!$F$134:$F$163</xm:f>
          </x14:formula1>
          <xm:sqref>C614:C913</xm:sqref>
        </x14:dataValidation>
        <x14:dataValidation type="list" allowBlank="1" showInputMessage="1" showErrorMessage="1">
          <x14:formula1>
            <xm:f>Organización_Modular!$F$10:$F$39</xm:f>
          </x14:formula1>
          <xm:sqref>C14:C163</xm:sqref>
        </x14:dataValidation>
        <x14:dataValidation type="list" allowBlank="1" showInputMessage="1" showErrorMessage="1">
          <x14:formula1>
            <xm:f>Organización_Modular!$F$72:$F$101</xm:f>
          </x14:formula1>
          <xm:sqref>C314:C463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B5"/>
  <sheetViews>
    <sheetView workbookViewId="0">
      <selection activeCell="H8" sqref="H8"/>
    </sheetView>
  </sheetViews>
  <sheetFormatPr baseColWidth="10" defaultRowHeight="15" x14ac:dyDescent="0.25"/>
  <cols>
    <col min="1" max="1" width="17.5703125" bestFit="1" customWidth="1"/>
    <col min="2" max="2" width="9.85546875" customWidth="1"/>
  </cols>
  <sheetData>
    <row r="1" spans="1:2" x14ac:dyDescent="0.25">
      <c r="A1" s="125" t="s">
        <v>61</v>
      </c>
      <c r="B1" t="s">
        <v>130</v>
      </c>
    </row>
    <row r="3" spans="1:2" x14ac:dyDescent="0.25">
      <c r="A3" s="125" t="s">
        <v>127</v>
      </c>
    </row>
    <row r="4" spans="1:2" x14ac:dyDescent="0.25">
      <c r="A4" s="126" t="s">
        <v>128</v>
      </c>
    </row>
    <row r="5" spans="1:2" x14ac:dyDescent="0.25">
      <c r="A5" s="126" t="s">
        <v>129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3:A6"/>
  <sheetViews>
    <sheetView workbookViewId="0">
      <selection activeCell="A5" sqref="A5"/>
    </sheetView>
  </sheetViews>
  <sheetFormatPr baseColWidth="10" defaultRowHeight="15" x14ac:dyDescent="0.25"/>
  <cols>
    <col min="1" max="1" width="17.5703125" bestFit="1" customWidth="1"/>
    <col min="2" max="2" width="9.85546875" customWidth="1"/>
  </cols>
  <sheetData>
    <row r="3" spans="1:1" x14ac:dyDescent="0.25">
      <c r="A3" s="125" t="s">
        <v>127</v>
      </c>
    </row>
    <row r="4" spans="1:1" x14ac:dyDescent="0.25">
      <c r="A4" s="126" t="s">
        <v>112</v>
      </c>
    </row>
    <row r="5" spans="1:1" x14ac:dyDescent="0.25">
      <c r="A5" s="126" t="s">
        <v>128</v>
      </c>
    </row>
    <row r="6" spans="1:1" x14ac:dyDescent="0.25">
      <c r="A6" s="126" t="s">
        <v>129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9" tint="-0.249977111117893"/>
    <pageSetUpPr fitToPage="1"/>
  </sheetPr>
  <dimension ref="A1:I198"/>
  <sheetViews>
    <sheetView showGridLines="0" view="pageBreakPreview" zoomScale="112" zoomScaleNormal="90" zoomScaleSheetLayoutView="112" workbookViewId="0">
      <selection sqref="A1:F1"/>
    </sheetView>
  </sheetViews>
  <sheetFormatPr baseColWidth="10" defaultRowHeight="15" x14ac:dyDescent="0.25"/>
  <cols>
    <col min="1" max="1" width="23.5703125" style="4" customWidth="1"/>
    <col min="2" max="2" width="35" style="6" customWidth="1"/>
    <col min="3" max="3" width="20.7109375" style="6" customWidth="1"/>
    <col min="4" max="4" width="24.85546875" style="6" customWidth="1"/>
    <col min="5" max="5" width="17.140625" style="4" customWidth="1"/>
    <col min="6" max="6" width="23.5703125" style="4" customWidth="1"/>
    <col min="7" max="7" width="5.85546875" style="102" customWidth="1"/>
    <col min="8" max="8" width="8.5703125" style="199" customWidth="1"/>
    <col min="9" max="9" width="8.28515625" style="199" customWidth="1"/>
    <col min="10" max="16384" width="11.42578125" style="4"/>
  </cols>
  <sheetData>
    <row r="1" spans="1:9" s="1" customFormat="1" ht="35.25" customHeight="1" x14ac:dyDescent="0.2">
      <c r="A1" s="357" t="s">
        <v>172</v>
      </c>
      <c r="B1" s="358"/>
      <c r="C1" s="358"/>
      <c r="D1" s="358"/>
      <c r="E1" s="358"/>
      <c r="F1" s="358"/>
      <c r="G1" s="99"/>
      <c r="H1" s="196"/>
      <c r="I1" s="196"/>
    </row>
    <row r="2" spans="1:9" s="1" customFormat="1" ht="1.5" customHeight="1" x14ac:dyDescent="0.2">
      <c r="A2" s="82"/>
      <c r="B2" s="83"/>
      <c r="C2" s="83"/>
      <c r="D2" s="83"/>
      <c r="E2" s="84"/>
      <c r="F2" s="84"/>
      <c r="G2" s="99"/>
      <c r="H2" s="196"/>
      <c r="I2" s="196"/>
    </row>
    <row r="3" spans="1:9" s="2" customFormat="1" ht="25.5" customHeight="1" x14ac:dyDescent="0.2">
      <c r="A3" s="188" t="str">
        <f>Perfil_Egreso!A3</f>
        <v>DENOMINACIÓN DE LA INSTITUCIÓN</v>
      </c>
      <c r="B3" s="359" t="str">
        <f>Perfil_Egreso!B3</f>
        <v>I.E.S.T.P. "CATALINA BUENDIA DE PECHO"</v>
      </c>
      <c r="C3" s="359"/>
      <c r="D3" s="188" t="str">
        <f>Perfil_Egreso!D3</f>
        <v>CÓDIGO MODULAR DEL INSTITUTO</v>
      </c>
      <c r="E3" s="360" t="str">
        <f>Perfil_Egreso!E3</f>
        <v>0563619</v>
      </c>
      <c r="F3" s="360"/>
      <c r="G3" s="100"/>
      <c r="H3" s="197"/>
      <c r="I3" s="197"/>
    </row>
    <row r="4" spans="1:9" s="2" customFormat="1" ht="4.5" customHeight="1" x14ac:dyDescent="0.2">
      <c r="A4" s="95"/>
      <c r="B4" s="95"/>
      <c r="C4" s="22"/>
      <c r="D4" s="22"/>
      <c r="E4" s="22"/>
      <c r="F4" s="22"/>
      <c r="G4" s="100"/>
      <c r="H4" s="197"/>
      <c r="I4" s="197"/>
    </row>
    <row r="5" spans="1:9" s="2" customFormat="1" ht="48" customHeight="1" x14ac:dyDescent="0.2">
      <c r="A5" s="188" t="s">
        <v>42</v>
      </c>
      <c r="B5" s="96" t="str">
        <f>Perfil_Egreso!B5</f>
        <v>ACTIVIDADES PROFESIONALES, CIENTÍFICAS Y TÉCNICAS</v>
      </c>
      <c r="C5" s="191" t="s">
        <v>43</v>
      </c>
      <c r="D5" s="7" t="str">
        <f>Perfil_Egreso!D5</f>
        <v>SERVICIOS PRESTADOS A EMPRESAS</v>
      </c>
      <c r="E5" s="192" t="s">
        <v>44</v>
      </c>
      <c r="F5" s="94" t="str">
        <f>Perfil_Egreso!B7</f>
        <v>ACTIVIDADES ADMINISTRATIVAS Y DE APOYO DE OFICINA Y OTRAS ACTIVIDADES DE APOYO A LAS EMPRESAS</v>
      </c>
      <c r="G5" s="100"/>
      <c r="H5" s="197"/>
      <c r="I5" s="197"/>
    </row>
    <row r="6" spans="1:9" s="3" customFormat="1" ht="3.75" customHeight="1" x14ac:dyDescent="0.2">
      <c r="A6" s="97"/>
      <c r="B6" s="97"/>
      <c r="C6" s="25"/>
      <c r="D6" s="25"/>
      <c r="E6" s="25"/>
      <c r="F6" s="25"/>
      <c r="G6" s="101"/>
      <c r="H6" s="198"/>
      <c r="I6" s="198"/>
    </row>
    <row r="7" spans="1:9" s="3" customFormat="1" ht="45.75" customHeight="1" x14ac:dyDescent="0.2">
      <c r="A7" s="193" t="s">
        <v>152</v>
      </c>
      <c r="B7" s="94" t="str">
        <f>Perfil_Egreso!B9</f>
        <v>..</v>
      </c>
      <c r="C7" s="255" t="s">
        <v>153</v>
      </c>
      <c r="D7" s="242" t="str">
        <f>Perfil_Egreso!B11</f>
        <v>ADMINISTRACIÓN DE EMPRESAS</v>
      </c>
      <c r="E7" s="188" t="s">
        <v>122</v>
      </c>
      <c r="F7" s="240" t="str">
        <f>Perfil_Egreso!E11</f>
        <v>M2982-3-001</v>
      </c>
      <c r="G7" s="101"/>
      <c r="H7" s="198"/>
      <c r="I7" s="198"/>
    </row>
    <row r="8" spans="1:9" s="3" customFormat="1" ht="4.5" customHeight="1" x14ac:dyDescent="0.2">
      <c r="A8" s="29"/>
      <c r="B8" s="29"/>
      <c r="C8" s="29"/>
      <c r="D8" s="30"/>
      <c r="E8" s="29"/>
      <c r="F8" s="29"/>
      <c r="G8" s="101"/>
      <c r="H8" s="198"/>
      <c r="I8" s="198"/>
    </row>
    <row r="9" spans="1:9" s="3" customFormat="1" ht="23.25" customHeight="1" x14ac:dyDescent="0.2">
      <c r="A9" s="195" t="s">
        <v>41</v>
      </c>
      <c r="B9" s="94" t="str">
        <f>Perfil_Egreso!B15</f>
        <v>PROFESIONAL TÉCNICO</v>
      </c>
      <c r="C9" s="193" t="s">
        <v>6</v>
      </c>
      <c r="D9" s="8">
        <f>Itinerario!W17</f>
        <v>3264</v>
      </c>
      <c r="E9" s="250" t="s">
        <v>35</v>
      </c>
      <c r="F9" s="7">
        <f>Itinerario!T17</f>
        <v>127</v>
      </c>
      <c r="G9" s="101"/>
      <c r="H9" s="198"/>
      <c r="I9" s="198"/>
    </row>
    <row r="10" spans="1:9" s="3" customFormat="1" ht="4.5" customHeight="1" x14ac:dyDescent="0.2">
      <c r="A10" s="34"/>
      <c r="B10" s="34"/>
      <c r="C10" s="34"/>
      <c r="D10" s="34"/>
      <c r="E10" s="29"/>
      <c r="F10" s="29"/>
      <c r="G10" s="101"/>
      <c r="H10" s="198"/>
      <c r="I10" s="198"/>
    </row>
    <row r="11" spans="1:9" s="3" customFormat="1" ht="27" customHeight="1" x14ac:dyDescent="0.2">
      <c r="A11" s="193" t="s">
        <v>154</v>
      </c>
      <c r="B11" s="361" t="str">
        <f>Perfil_Egreso!B13</f>
        <v>´´</v>
      </c>
      <c r="C11" s="362"/>
      <c r="D11" s="81" t="s">
        <v>45</v>
      </c>
      <c r="E11" s="361" t="str">
        <f>Perfil_Egreso!D13</f>
        <v>PRESENCIAL</v>
      </c>
      <c r="F11" s="362"/>
      <c r="G11" s="101"/>
      <c r="H11" s="198"/>
      <c r="I11" s="198"/>
    </row>
    <row r="12" spans="1:9" ht="8.1" customHeight="1" x14ac:dyDescent="0.25">
      <c r="A12" s="85"/>
      <c r="B12" s="34"/>
      <c r="C12" s="34"/>
      <c r="D12" s="34"/>
      <c r="E12" s="29"/>
      <c r="F12" s="29"/>
    </row>
    <row r="13" spans="1:9" ht="15" customHeight="1" x14ac:dyDescent="0.25">
      <c r="A13" s="348" t="s">
        <v>156</v>
      </c>
      <c r="B13" s="348"/>
      <c r="C13" s="348"/>
      <c r="D13" s="348"/>
      <c r="E13" s="348"/>
      <c r="F13" s="348"/>
    </row>
    <row r="14" spans="1:9" ht="15" customHeight="1" x14ac:dyDescent="0.25">
      <c r="A14" s="351" t="s">
        <v>9</v>
      </c>
      <c r="B14" s="351"/>
      <c r="C14" s="351" t="s">
        <v>10</v>
      </c>
      <c r="D14" s="351"/>
      <c r="E14" s="351"/>
      <c r="F14" s="351"/>
      <c r="G14" s="98" t="s">
        <v>115</v>
      </c>
    </row>
    <row r="15" spans="1:9" s="5" customFormat="1" ht="15.75" customHeight="1" x14ac:dyDescent="0.25">
      <c r="A15" s="350" t="str">
        <f>CONCATENATE("Unidad de Competencia N° 01 (UC1):
",Perfil_Egreso!A20)</f>
        <v>Unidad de Competencia N° 01 (UC1):
Asistir en el intercambio de información, documentación y coordinación de actividades de las distintas áreas de la empresa, en función a sus políticas y normativa vigente.</v>
      </c>
      <c r="B15" s="350"/>
      <c r="C15" s="344" t="s">
        <v>201</v>
      </c>
      <c r="D15" s="345"/>
      <c r="E15" s="345"/>
      <c r="F15" s="346"/>
      <c r="G15" s="103" t="str">
        <f>C15</f>
        <v>1. Elabora documentos de comunicación y de soporte a la gestión, según las necesidades de la empresa.</v>
      </c>
      <c r="H15" s="199">
        <v>1</v>
      </c>
      <c r="I15" s="199" t="str">
        <f>CONCATENATE(H15,". ",C15)</f>
        <v>1. 1. Elabora documentos de comunicación y de soporte a la gestión, según las necesidades de la empresa.</v>
      </c>
    </row>
    <row r="16" spans="1:9" s="5" customFormat="1" ht="22.5" customHeight="1" x14ac:dyDescent="0.25">
      <c r="A16" s="350"/>
      <c r="B16" s="350"/>
      <c r="C16" s="344" t="s">
        <v>202</v>
      </c>
      <c r="D16" s="345"/>
      <c r="E16" s="345"/>
      <c r="F16" s="346"/>
      <c r="G16" s="103" t="str">
        <f t="shared" ref="G16:G79" si="0">C16</f>
        <v>2. Realiza el registro de control de los documentos recibidos y emitidos, en función a los objetivos y necesidades de la empresa.</v>
      </c>
      <c r="H16" s="199">
        <v>2</v>
      </c>
      <c r="I16" s="199" t="str">
        <f t="shared" ref="I16:I109" si="1">CONCATENATE(H16,". ",C16)</f>
        <v>2. 2. Realiza el registro de control de los documentos recibidos y emitidos, en función a los objetivos y necesidades de la empresa.</v>
      </c>
    </row>
    <row r="17" spans="1:9" s="5" customFormat="1" ht="23.25" customHeight="1" x14ac:dyDescent="0.25">
      <c r="A17" s="350"/>
      <c r="B17" s="350"/>
      <c r="C17" s="344" t="s">
        <v>203</v>
      </c>
      <c r="D17" s="345"/>
      <c r="E17" s="345"/>
      <c r="F17" s="346"/>
      <c r="G17" s="103" t="str">
        <f t="shared" si="0"/>
        <v>3. Realiza el seguimiento a los trámites documentarios, de acuerdo a los procedimientos establecidos por la empresa y a la normativa vigente.</v>
      </c>
      <c r="H17" s="199">
        <v>3</v>
      </c>
      <c r="I17" s="199" t="str">
        <f t="shared" si="1"/>
        <v>3. 3. Realiza el seguimiento a los trámites documentarios, de acuerdo a los procedimientos establecidos por la empresa y a la normativa vigente.</v>
      </c>
    </row>
    <row r="18" spans="1:9" s="5" customFormat="1" ht="22.5" customHeight="1" x14ac:dyDescent="0.25">
      <c r="A18" s="350"/>
      <c r="B18" s="350"/>
      <c r="C18" s="344" t="s">
        <v>204</v>
      </c>
      <c r="D18" s="345"/>
      <c r="E18" s="345"/>
      <c r="F18" s="346"/>
      <c r="G18" s="103" t="str">
        <f t="shared" si="0"/>
        <v>4. Atiende al público, maneja arivos  y/o personal en base a los requerimientos de información y entrevistas solicitadas,de acuerdo a los procedimientos establecidos por la empresa y la normativa vigente.</v>
      </c>
      <c r="H18" s="199">
        <v>4</v>
      </c>
      <c r="I18" s="199" t="str">
        <f t="shared" si="1"/>
        <v>4. 4. Atiende al público, maneja arivos  y/o personal en base a los requerimientos de información y entrevistas solicitadas,de acuerdo a los procedimientos establecidos por la empresa y la normativa vigente.</v>
      </c>
    </row>
    <row r="19" spans="1:9" s="5" customFormat="1" hidden="1" x14ac:dyDescent="0.25">
      <c r="A19" s="350"/>
      <c r="B19" s="350"/>
      <c r="C19" s="344"/>
      <c r="D19" s="345"/>
      <c r="E19" s="345"/>
      <c r="F19" s="346"/>
      <c r="G19" s="103">
        <f t="shared" si="0"/>
        <v>0</v>
      </c>
      <c r="H19" s="199">
        <v>5</v>
      </c>
      <c r="I19" s="199" t="str">
        <f t="shared" si="1"/>
        <v xml:space="preserve">5. </v>
      </c>
    </row>
    <row r="20" spans="1:9" s="5" customFormat="1" hidden="1" x14ac:dyDescent="0.25">
      <c r="A20" s="350"/>
      <c r="B20" s="350"/>
      <c r="C20" s="344"/>
      <c r="D20" s="345"/>
      <c r="E20" s="345"/>
      <c r="F20" s="346"/>
      <c r="G20" s="103">
        <f t="shared" si="0"/>
        <v>0</v>
      </c>
      <c r="H20" s="199">
        <v>6</v>
      </c>
      <c r="I20" s="199" t="str">
        <f t="shared" si="1"/>
        <v xml:space="preserve">6. </v>
      </c>
    </row>
    <row r="21" spans="1:9" s="5" customFormat="1" hidden="1" x14ac:dyDescent="0.25">
      <c r="A21" s="350"/>
      <c r="B21" s="350"/>
      <c r="C21" s="344"/>
      <c r="D21" s="345"/>
      <c r="E21" s="345"/>
      <c r="F21" s="346"/>
      <c r="G21" s="103">
        <f t="shared" si="0"/>
        <v>0</v>
      </c>
      <c r="H21" s="199">
        <v>7</v>
      </c>
      <c r="I21" s="199" t="str">
        <f t="shared" si="1"/>
        <v xml:space="preserve">7. </v>
      </c>
    </row>
    <row r="22" spans="1:9" s="5" customFormat="1" hidden="1" x14ac:dyDescent="0.25">
      <c r="A22" s="350"/>
      <c r="B22" s="350"/>
      <c r="C22" s="347"/>
      <c r="D22" s="347"/>
      <c r="E22" s="347"/>
      <c r="F22" s="347"/>
      <c r="G22" s="103">
        <f t="shared" si="0"/>
        <v>0</v>
      </c>
      <c r="H22" s="199">
        <v>8</v>
      </c>
      <c r="I22" s="199" t="str">
        <f t="shared" si="1"/>
        <v xml:space="preserve">8. </v>
      </c>
    </row>
    <row r="23" spans="1:9" s="5" customFormat="1" hidden="1" x14ac:dyDescent="0.25">
      <c r="A23" s="350"/>
      <c r="B23" s="350"/>
      <c r="C23" s="347"/>
      <c r="D23" s="347"/>
      <c r="E23" s="347"/>
      <c r="F23" s="347"/>
      <c r="G23" s="103">
        <f t="shared" si="0"/>
        <v>0</v>
      </c>
      <c r="H23" s="199">
        <v>9</v>
      </c>
      <c r="I23" s="199" t="str">
        <f t="shared" si="1"/>
        <v xml:space="preserve">9. </v>
      </c>
    </row>
    <row r="24" spans="1:9" s="5" customFormat="1" hidden="1" x14ac:dyDescent="0.25">
      <c r="A24" s="350"/>
      <c r="B24" s="350"/>
      <c r="C24" s="347"/>
      <c r="D24" s="347"/>
      <c r="E24" s="347"/>
      <c r="F24" s="347"/>
      <c r="G24" s="103">
        <f t="shared" si="0"/>
        <v>0</v>
      </c>
      <c r="H24" s="199">
        <v>10</v>
      </c>
      <c r="I24" s="199" t="str">
        <f t="shared" si="1"/>
        <v xml:space="preserve">10. </v>
      </c>
    </row>
    <row r="25" spans="1:9" s="5" customFormat="1" hidden="1" x14ac:dyDescent="0.25">
      <c r="A25" s="350"/>
      <c r="B25" s="350"/>
      <c r="C25" s="347"/>
      <c r="D25" s="347"/>
      <c r="E25" s="347"/>
      <c r="F25" s="347"/>
      <c r="G25" s="103">
        <f t="shared" si="0"/>
        <v>0</v>
      </c>
      <c r="H25" s="199">
        <v>11</v>
      </c>
      <c r="I25" s="199" t="str">
        <f t="shared" si="1"/>
        <v xml:space="preserve">11. </v>
      </c>
    </row>
    <row r="26" spans="1:9" s="5" customFormat="1" hidden="1" x14ac:dyDescent="0.25">
      <c r="A26" s="350"/>
      <c r="B26" s="350"/>
      <c r="C26" s="347"/>
      <c r="D26" s="347"/>
      <c r="E26" s="347"/>
      <c r="F26" s="347"/>
      <c r="G26" s="103">
        <f t="shared" si="0"/>
        <v>0</v>
      </c>
      <c r="H26" s="199">
        <v>12</v>
      </c>
      <c r="I26" s="199" t="str">
        <f t="shared" si="1"/>
        <v xml:space="preserve">12. </v>
      </c>
    </row>
    <row r="27" spans="1:9" s="5" customFormat="1" hidden="1" x14ac:dyDescent="0.25">
      <c r="A27" s="350"/>
      <c r="B27" s="350"/>
      <c r="C27" s="347"/>
      <c r="D27" s="347"/>
      <c r="E27" s="347"/>
      <c r="F27" s="347"/>
      <c r="G27" s="103">
        <f t="shared" si="0"/>
        <v>0</v>
      </c>
      <c r="H27" s="199">
        <v>13</v>
      </c>
      <c r="I27" s="199" t="str">
        <f t="shared" si="1"/>
        <v xml:space="preserve">13. </v>
      </c>
    </row>
    <row r="28" spans="1:9" s="5" customFormat="1" hidden="1" x14ac:dyDescent="0.25">
      <c r="A28" s="350"/>
      <c r="B28" s="350"/>
      <c r="C28" s="347"/>
      <c r="D28" s="347"/>
      <c r="E28" s="347"/>
      <c r="F28" s="347"/>
      <c r="G28" s="103">
        <f t="shared" si="0"/>
        <v>0</v>
      </c>
      <c r="H28" s="199">
        <v>14</v>
      </c>
      <c r="I28" s="199" t="str">
        <f t="shared" si="1"/>
        <v xml:space="preserve">14. </v>
      </c>
    </row>
    <row r="29" spans="1:9" s="5" customFormat="1" hidden="1" x14ac:dyDescent="0.25">
      <c r="A29" s="350"/>
      <c r="B29" s="350"/>
      <c r="C29" s="347"/>
      <c r="D29" s="347"/>
      <c r="E29" s="347"/>
      <c r="F29" s="347"/>
      <c r="G29" s="103">
        <f t="shared" si="0"/>
        <v>0</v>
      </c>
      <c r="H29" s="199">
        <v>15</v>
      </c>
      <c r="I29" s="199" t="str">
        <f t="shared" si="1"/>
        <v xml:space="preserve">15. </v>
      </c>
    </row>
    <row r="30" spans="1:9" s="5" customFormat="1" ht="21" customHeight="1" x14ac:dyDescent="0.25">
      <c r="A30" s="350" t="str">
        <f>CONCATENATE("Unidad de Competencia N° 02 (UC2):
",Perfil_Egreso!A21)</f>
        <v>Unidad de Competencia N° 02 (UC2):
Supervisar la ejecución de las actividades del área asignada, en función al cumplimiento del plan operativo, teniendo en cuenta las políticas y objetivos de la empresa, y según la Normativa vigente.</v>
      </c>
      <c r="B30" s="350"/>
      <c r="C30" s="344" t="s">
        <v>205</v>
      </c>
      <c r="D30" s="345"/>
      <c r="E30" s="345"/>
      <c r="F30" s="346"/>
      <c r="G30" s="103" t="str">
        <f t="shared" si="0"/>
        <v>1. Coordina la ejecución de las actividades del Plan Operativo, en función a los procedimientos establecidos por la empresa y a la normativa vigente.</v>
      </c>
      <c r="H30" s="199">
        <v>1</v>
      </c>
      <c r="I30" s="199" t="str">
        <f t="shared" si="1"/>
        <v>1. 1. Coordina la ejecución de las actividades del Plan Operativo, en función a los procedimientos establecidos por la empresa y a la normativa vigente.</v>
      </c>
    </row>
    <row r="31" spans="1:9" s="5" customFormat="1" ht="24" customHeight="1" x14ac:dyDescent="0.25">
      <c r="A31" s="350"/>
      <c r="B31" s="350"/>
      <c r="C31" s="344" t="s">
        <v>206</v>
      </c>
      <c r="D31" s="345"/>
      <c r="E31" s="345"/>
      <c r="F31" s="346"/>
      <c r="G31" s="103" t="str">
        <f t="shared" si="0"/>
        <v>2. Controla la ejecución de las actividades del Plan Operativo, en función a los procedimientos establecidos por la empresa y a la normativa vigente.</v>
      </c>
      <c r="H31" s="199">
        <v>2</v>
      </c>
      <c r="I31" s="199" t="str">
        <f t="shared" si="1"/>
        <v>2. 2. Controla la ejecución de las actividades del Plan Operativo, en función a los procedimientos establecidos por la empresa y a la normativa vigente.</v>
      </c>
    </row>
    <row r="32" spans="1:9" s="5" customFormat="1" ht="13.5" customHeight="1" x14ac:dyDescent="0.25">
      <c r="A32" s="350"/>
      <c r="B32" s="350"/>
      <c r="C32" s="344" t="s">
        <v>207</v>
      </c>
      <c r="D32" s="345"/>
      <c r="E32" s="345"/>
      <c r="F32" s="346"/>
      <c r="G32" s="103" t="str">
        <f t="shared" si="0"/>
        <v>3. Propone acciones de mejora para el cumplimiento de los objetivos, en función al Plan Operativo de la empresa.</v>
      </c>
      <c r="H32" s="199">
        <v>3</v>
      </c>
      <c r="I32" s="199" t="str">
        <f t="shared" si="1"/>
        <v>3. 3. Propone acciones de mejora para el cumplimiento de los objetivos, en función al Plan Operativo de la empresa.</v>
      </c>
    </row>
    <row r="33" spans="1:9" s="5" customFormat="1" ht="22.5" customHeight="1" x14ac:dyDescent="0.25">
      <c r="A33" s="350"/>
      <c r="B33" s="350"/>
      <c r="C33" s="344" t="s">
        <v>208</v>
      </c>
      <c r="D33" s="345"/>
      <c r="E33" s="345"/>
      <c r="F33" s="346"/>
      <c r="G33" s="103" t="str">
        <f t="shared" si="0"/>
        <v>4. Mantiene actualizada la relación de actividades y avance del área, de acuerdo a los procedimientos establecidos por la empresa y a la normativa vigente.</v>
      </c>
      <c r="H33" s="199">
        <v>4</v>
      </c>
      <c r="I33" s="199" t="str">
        <f t="shared" si="1"/>
        <v>4. 4. Mantiene actualizada la relación de actividades y avance del área, de acuerdo a los procedimientos establecidos por la empresa y a la normativa vigente.</v>
      </c>
    </row>
    <row r="34" spans="1:9" s="5" customFormat="1" ht="24.75" customHeight="1" x14ac:dyDescent="0.25">
      <c r="A34" s="350"/>
      <c r="B34" s="350"/>
      <c r="C34" s="344" t="s">
        <v>209</v>
      </c>
      <c r="D34" s="345"/>
      <c r="E34" s="345"/>
      <c r="F34" s="346"/>
      <c r="G34" s="103" t="str">
        <f t="shared" si="0"/>
        <v>5. Presenta informes detallados consolidados del área, de acuerdo a los procedimientos establecidos por la empresa y a la normativa vigente.</v>
      </c>
      <c r="H34" s="199">
        <v>5</v>
      </c>
      <c r="I34" s="199" t="str">
        <f t="shared" si="1"/>
        <v>5. 5. Presenta informes detallados consolidados del área, de acuerdo a los procedimientos establecidos por la empresa y a la normativa vigente.</v>
      </c>
    </row>
    <row r="35" spans="1:9" s="5" customFormat="1" hidden="1" x14ac:dyDescent="0.25">
      <c r="A35" s="350"/>
      <c r="B35" s="350"/>
      <c r="C35" s="347"/>
      <c r="D35" s="347"/>
      <c r="E35" s="347"/>
      <c r="F35" s="347"/>
      <c r="G35" s="103">
        <f t="shared" si="0"/>
        <v>0</v>
      </c>
      <c r="H35" s="199">
        <v>6</v>
      </c>
      <c r="I35" s="199" t="str">
        <f t="shared" si="1"/>
        <v xml:space="preserve">6. </v>
      </c>
    </row>
    <row r="36" spans="1:9" s="5" customFormat="1" hidden="1" x14ac:dyDescent="0.25">
      <c r="A36" s="350"/>
      <c r="B36" s="350"/>
      <c r="C36" s="347"/>
      <c r="D36" s="347"/>
      <c r="E36" s="347"/>
      <c r="F36" s="347"/>
      <c r="G36" s="103">
        <f t="shared" si="0"/>
        <v>0</v>
      </c>
      <c r="H36" s="199">
        <v>7</v>
      </c>
      <c r="I36" s="199" t="str">
        <f t="shared" si="1"/>
        <v xml:space="preserve">7. </v>
      </c>
    </row>
    <row r="37" spans="1:9" s="5" customFormat="1" hidden="1" x14ac:dyDescent="0.25">
      <c r="A37" s="350"/>
      <c r="B37" s="350"/>
      <c r="C37" s="347"/>
      <c r="D37" s="347"/>
      <c r="E37" s="347"/>
      <c r="F37" s="347"/>
      <c r="G37" s="103">
        <f t="shared" si="0"/>
        <v>0</v>
      </c>
      <c r="H37" s="199">
        <v>8</v>
      </c>
      <c r="I37" s="199" t="str">
        <f t="shared" si="1"/>
        <v xml:space="preserve">8. </v>
      </c>
    </row>
    <row r="38" spans="1:9" s="5" customFormat="1" hidden="1" x14ac:dyDescent="0.25">
      <c r="A38" s="350"/>
      <c r="B38" s="350"/>
      <c r="C38" s="347"/>
      <c r="D38" s="347"/>
      <c r="E38" s="347"/>
      <c r="F38" s="347"/>
      <c r="G38" s="103">
        <f t="shared" si="0"/>
        <v>0</v>
      </c>
      <c r="H38" s="199">
        <v>9</v>
      </c>
      <c r="I38" s="199" t="str">
        <f t="shared" si="1"/>
        <v xml:space="preserve">9. </v>
      </c>
    </row>
    <row r="39" spans="1:9" s="5" customFormat="1" hidden="1" x14ac:dyDescent="0.25">
      <c r="A39" s="350"/>
      <c r="B39" s="350"/>
      <c r="C39" s="347"/>
      <c r="D39" s="347"/>
      <c r="E39" s="347"/>
      <c r="F39" s="347"/>
      <c r="G39" s="103">
        <f t="shared" si="0"/>
        <v>0</v>
      </c>
      <c r="H39" s="199">
        <v>10</v>
      </c>
      <c r="I39" s="199" t="str">
        <f t="shared" si="1"/>
        <v xml:space="preserve">10. </v>
      </c>
    </row>
    <row r="40" spans="1:9" s="5" customFormat="1" hidden="1" x14ac:dyDescent="0.25">
      <c r="A40" s="350"/>
      <c r="B40" s="350"/>
      <c r="C40" s="347"/>
      <c r="D40" s="347"/>
      <c r="E40" s="347"/>
      <c r="F40" s="347"/>
      <c r="G40" s="103">
        <f t="shared" si="0"/>
        <v>0</v>
      </c>
      <c r="H40" s="199">
        <v>11</v>
      </c>
      <c r="I40" s="199" t="str">
        <f t="shared" si="1"/>
        <v xml:space="preserve">11. </v>
      </c>
    </row>
    <row r="41" spans="1:9" s="5" customFormat="1" hidden="1" x14ac:dyDescent="0.25">
      <c r="A41" s="350"/>
      <c r="B41" s="350"/>
      <c r="C41" s="347"/>
      <c r="D41" s="347"/>
      <c r="E41" s="347"/>
      <c r="F41" s="347"/>
      <c r="G41" s="103">
        <f t="shared" si="0"/>
        <v>0</v>
      </c>
      <c r="H41" s="199">
        <v>12</v>
      </c>
      <c r="I41" s="199" t="str">
        <f t="shared" si="1"/>
        <v xml:space="preserve">12. </v>
      </c>
    </row>
    <row r="42" spans="1:9" s="5" customFormat="1" hidden="1" x14ac:dyDescent="0.25">
      <c r="A42" s="350"/>
      <c r="B42" s="350"/>
      <c r="C42" s="347"/>
      <c r="D42" s="347"/>
      <c r="E42" s="347"/>
      <c r="F42" s="347"/>
      <c r="G42" s="103">
        <f t="shared" si="0"/>
        <v>0</v>
      </c>
      <c r="H42" s="199">
        <v>13</v>
      </c>
      <c r="I42" s="199" t="str">
        <f t="shared" si="1"/>
        <v xml:space="preserve">13. </v>
      </c>
    </row>
    <row r="43" spans="1:9" s="5" customFormat="1" hidden="1" x14ac:dyDescent="0.25">
      <c r="A43" s="350"/>
      <c r="B43" s="350"/>
      <c r="C43" s="347"/>
      <c r="D43" s="347"/>
      <c r="E43" s="347"/>
      <c r="F43" s="347"/>
      <c r="G43" s="103">
        <f t="shared" si="0"/>
        <v>0</v>
      </c>
      <c r="H43" s="199">
        <v>14</v>
      </c>
      <c r="I43" s="199" t="str">
        <f t="shared" si="1"/>
        <v xml:space="preserve">14. </v>
      </c>
    </row>
    <row r="44" spans="1:9" s="5" customFormat="1" hidden="1" x14ac:dyDescent="0.25">
      <c r="A44" s="350"/>
      <c r="B44" s="350"/>
      <c r="C44" s="347"/>
      <c r="D44" s="347"/>
      <c r="E44" s="347"/>
      <c r="F44" s="347"/>
      <c r="G44" s="103">
        <f t="shared" si="0"/>
        <v>0</v>
      </c>
      <c r="H44" s="199">
        <v>15</v>
      </c>
      <c r="I44" s="199" t="str">
        <f t="shared" si="1"/>
        <v xml:space="preserve">15. </v>
      </c>
    </row>
    <row r="45" spans="1:9" s="5" customFormat="1" ht="22.5" customHeight="1" x14ac:dyDescent="0.25">
      <c r="A45" s="350" t="str">
        <f>CONCATENATE("Unidad de Competencia N° 03 (UC3):
",Perfil_Egreso!A22)</f>
        <v>Unidad de Competencia N° 03 (UC3):
Gestionar la ejecución del plan operativo, en función al plan estratégico de la empresa y la normativa vigente.</v>
      </c>
      <c r="B45" s="350"/>
      <c r="C45" s="344" t="s">
        <v>210</v>
      </c>
      <c r="D45" s="345"/>
      <c r="E45" s="345"/>
      <c r="F45" s="346"/>
      <c r="G45" s="103" t="str">
        <f t="shared" si="0"/>
        <v>1. Elabora el Plan Operativo, considerando la disponibilidad de los diferentes recursos en función a lo establecido en el Plan Estratégico, políticas de la empresa y normativa vigente.</v>
      </c>
      <c r="H45" s="199">
        <v>1</v>
      </c>
      <c r="I45" s="199" t="str">
        <f t="shared" si="1"/>
        <v>1. 1. Elabora el Plan Operativo, considerando la disponibilidad de los diferentes recursos en función a lo establecido en el Plan Estratégico, políticas de la empresa y normativa vigente.</v>
      </c>
    </row>
    <row r="46" spans="1:9" s="5" customFormat="1" ht="15" customHeight="1" x14ac:dyDescent="0.25">
      <c r="A46" s="350"/>
      <c r="B46" s="350"/>
      <c r="C46" s="344" t="s">
        <v>211</v>
      </c>
      <c r="D46" s="345"/>
      <c r="E46" s="345"/>
      <c r="F46" s="346"/>
      <c r="G46" s="103" t="str">
        <f t="shared" si="0"/>
        <v>2. Implementa la ejecución del Plan operativo, teniendo en cuenta las políticas de la empresa y la normativa vigente.</v>
      </c>
      <c r="H46" s="199">
        <v>2</v>
      </c>
      <c r="I46" s="199" t="str">
        <f t="shared" si="1"/>
        <v>2. 2. Implementa la ejecución del Plan operativo, teniendo en cuenta las políticas de la empresa y la normativa vigente.</v>
      </c>
    </row>
    <row r="47" spans="1:9" s="5" customFormat="1" ht="15.75" customHeight="1" x14ac:dyDescent="0.25">
      <c r="A47" s="350"/>
      <c r="B47" s="350"/>
      <c r="C47" s="344" t="s">
        <v>212</v>
      </c>
      <c r="D47" s="345"/>
      <c r="E47" s="345"/>
      <c r="F47" s="346"/>
      <c r="G47" s="103" t="str">
        <f t="shared" si="0"/>
        <v>3. Evalúa los indicadores de gestión del Plan Operativo, según los objetivos de la empresa.</v>
      </c>
      <c r="H47" s="199">
        <v>3</v>
      </c>
      <c r="I47" s="199" t="str">
        <f t="shared" si="1"/>
        <v>3. 3. Evalúa los indicadores de gestión del Plan Operativo, según los objetivos de la empresa.</v>
      </c>
    </row>
    <row r="48" spans="1:9" s="5" customFormat="1" ht="26.25" customHeight="1" x14ac:dyDescent="0.25">
      <c r="A48" s="350"/>
      <c r="B48" s="350"/>
      <c r="C48" s="344" t="s">
        <v>213</v>
      </c>
      <c r="D48" s="345"/>
      <c r="E48" s="345"/>
      <c r="F48" s="346"/>
      <c r="G48" s="103" t="str">
        <f t="shared" si="0"/>
        <v>4. Evalúa informes y reportes de gestión del área asignada, en función a los procedimientos establecidos por la empresa y normativa vigente.</v>
      </c>
      <c r="H48" s="199">
        <v>4</v>
      </c>
      <c r="I48" s="199" t="str">
        <f t="shared" si="1"/>
        <v>4. 4. Evalúa informes y reportes de gestión del área asignada, en función a los procedimientos establecidos por la empresa y normativa vigente.</v>
      </c>
    </row>
    <row r="49" spans="1:9" s="5" customFormat="1" ht="16.5" customHeight="1" x14ac:dyDescent="0.25">
      <c r="A49" s="350"/>
      <c r="B49" s="350"/>
      <c r="C49" s="344" t="s">
        <v>214</v>
      </c>
      <c r="D49" s="345"/>
      <c r="E49" s="345"/>
      <c r="F49" s="346"/>
      <c r="G49" s="103" t="str">
        <f t="shared" si="0"/>
        <v>5. Elabora reportes de gestión, estableciendo observaciones y acciones de mejora, según los objetivos de la empresa.</v>
      </c>
      <c r="H49" s="199">
        <v>5</v>
      </c>
      <c r="I49" s="199" t="str">
        <f t="shared" si="1"/>
        <v>5. 5. Elabora reportes de gestión, estableciendo observaciones y acciones de mejora, según los objetivos de la empresa.</v>
      </c>
    </row>
    <row r="50" spans="1:9" s="5" customFormat="1" hidden="1" x14ac:dyDescent="0.25">
      <c r="A50" s="350"/>
      <c r="B50" s="350"/>
      <c r="C50" s="344"/>
      <c r="D50" s="345"/>
      <c r="E50" s="345"/>
      <c r="F50" s="346"/>
      <c r="G50" s="103">
        <f t="shared" si="0"/>
        <v>0</v>
      </c>
      <c r="H50" s="199">
        <v>6</v>
      </c>
      <c r="I50" s="199" t="str">
        <f t="shared" si="1"/>
        <v xml:space="preserve">6. </v>
      </c>
    </row>
    <row r="51" spans="1:9" s="5" customFormat="1" hidden="1" x14ac:dyDescent="0.25">
      <c r="A51" s="350"/>
      <c r="B51" s="350"/>
      <c r="C51" s="344"/>
      <c r="D51" s="345"/>
      <c r="E51" s="345"/>
      <c r="F51" s="346"/>
      <c r="G51" s="103">
        <f t="shared" si="0"/>
        <v>0</v>
      </c>
      <c r="H51" s="199">
        <v>7</v>
      </c>
      <c r="I51" s="199" t="str">
        <f t="shared" si="1"/>
        <v xml:space="preserve">7. </v>
      </c>
    </row>
    <row r="52" spans="1:9" s="5" customFormat="1" hidden="1" x14ac:dyDescent="0.25">
      <c r="A52" s="350"/>
      <c r="B52" s="350"/>
      <c r="C52" s="344"/>
      <c r="D52" s="345"/>
      <c r="E52" s="345"/>
      <c r="F52" s="346"/>
      <c r="G52" s="103">
        <f t="shared" si="0"/>
        <v>0</v>
      </c>
      <c r="H52" s="199">
        <v>8</v>
      </c>
      <c r="I52" s="199" t="str">
        <f t="shared" si="1"/>
        <v xml:space="preserve">8. </v>
      </c>
    </row>
    <row r="53" spans="1:9" s="5" customFormat="1" hidden="1" x14ac:dyDescent="0.25">
      <c r="A53" s="350"/>
      <c r="B53" s="350"/>
      <c r="C53" s="344"/>
      <c r="D53" s="345"/>
      <c r="E53" s="345"/>
      <c r="F53" s="346"/>
      <c r="G53" s="103">
        <f t="shared" si="0"/>
        <v>0</v>
      </c>
      <c r="H53" s="199">
        <v>9</v>
      </c>
      <c r="I53" s="199" t="str">
        <f t="shared" si="1"/>
        <v xml:space="preserve">9. </v>
      </c>
    </row>
    <row r="54" spans="1:9" s="5" customFormat="1" hidden="1" x14ac:dyDescent="0.25">
      <c r="A54" s="350"/>
      <c r="B54" s="350"/>
      <c r="C54" s="344"/>
      <c r="D54" s="345"/>
      <c r="E54" s="345"/>
      <c r="F54" s="346"/>
      <c r="G54" s="103">
        <f t="shared" si="0"/>
        <v>0</v>
      </c>
      <c r="H54" s="199">
        <v>10</v>
      </c>
      <c r="I54" s="199" t="str">
        <f t="shared" si="1"/>
        <v xml:space="preserve">10. </v>
      </c>
    </row>
    <row r="55" spans="1:9" s="5" customFormat="1" hidden="1" x14ac:dyDescent="0.25">
      <c r="A55" s="350"/>
      <c r="B55" s="350"/>
      <c r="C55" s="344"/>
      <c r="D55" s="345"/>
      <c r="E55" s="345"/>
      <c r="F55" s="346"/>
      <c r="G55" s="103">
        <f t="shared" si="0"/>
        <v>0</v>
      </c>
      <c r="H55" s="199">
        <v>11</v>
      </c>
      <c r="I55" s="199" t="str">
        <f t="shared" si="1"/>
        <v xml:space="preserve">11. </v>
      </c>
    </row>
    <row r="56" spans="1:9" s="5" customFormat="1" hidden="1" x14ac:dyDescent="0.25">
      <c r="A56" s="350"/>
      <c r="B56" s="350"/>
      <c r="C56" s="344"/>
      <c r="D56" s="345"/>
      <c r="E56" s="345"/>
      <c r="F56" s="346"/>
      <c r="G56" s="103">
        <f t="shared" si="0"/>
        <v>0</v>
      </c>
      <c r="H56" s="199">
        <v>12</v>
      </c>
      <c r="I56" s="199" t="str">
        <f t="shared" si="1"/>
        <v xml:space="preserve">12. </v>
      </c>
    </row>
    <row r="57" spans="1:9" s="5" customFormat="1" hidden="1" x14ac:dyDescent="0.25">
      <c r="A57" s="350"/>
      <c r="B57" s="350"/>
      <c r="C57" s="344"/>
      <c r="D57" s="345"/>
      <c r="E57" s="345"/>
      <c r="F57" s="346"/>
      <c r="G57" s="103">
        <f t="shared" si="0"/>
        <v>0</v>
      </c>
      <c r="H57" s="199">
        <v>13</v>
      </c>
      <c r="I57" s="199" t="str">
        <f t="shared" si="1"/>
        <v xml:space="preserve">13. </v>
      </c>
    </row>
    <row r="58" spans="1:9" s="5" customFormat="1" hidden="1" x14ac:dyDescent="0.25">
      <c r="A58" s="350"/>
      <c r="B58" s="350"/>
      <c r="C58" s="344"/>
      <c r="D58" s="345"/>
      <c r="E58" s="345"/>
      <c r="F58" s="346"/>
      <c r="G58" s="103">
        <f t="shared" si="0"/>
        <v>0</v>
      </c>
      <c r="H58" s="199">
        <v>14</v>
      </c>
      <c r="I58" s="199" t="str">
        <f t="shared" si="1"/>
        <v xml:space="preserve">14. </v>
      </c>
    </row>
    <row r="59" spans="1:9" s="5" customFormat="1" hidden="1" x14ac:dyDescent="0.25">
      <c r="A59" s="350"/>
      <c r="B59" s="350"/>
      <c r="C59" s="344"/>
      <c r="D59" s="345"/>
      <c r="E59" s="345"/>
      <c r="F59" s="346"/>
      <c r="G59" s="103">
        <f t="shared" si="0"/>
        <v>0</v>
      </c>
      <c r="H59" s="199">
        <v>15</v>
      </c>
      <c r="I59" s="199" t="str">
        <f t="shared" si="1"/>
        <v xml:space="preserve">15. </v>
      </c>
    </row>
    <row r="60" spans="1:9" s="5" customFormat="1" hidden="1" x14ac:dyDescent="0.25">
      <c r="A60" s="350" t="str">
        <f>CONCATENATE("Unidad de Competencia N° 04 (UC4):
",Perfil_Egreso!A23)</f>
        <v xml:space="preserve">Unidad de Competencia N° 04 (UC4):
</v>
      </c>
      <c r="B60" s="350"/>
      <c r="C60" s="344"/>
      <c r="D60" s="345"/>
      <c r="E60" s="345"/>
      <c r="F60" s="346"/>
      <c r="G60" s="103">
        <f t="shared" si="0"/>
        <v>0</v>
      </c>
      <c r="H60" s="199">
        <v>1</v>
      </c>
      <c r="I60" s="199" t="str">
        <f t="shared" si="1"/>
        <v xml:space="preserve">1. </v>
      </c>
    </row>
    <row r="61" spans="1:9" s="5" customFormat="1" hidden="1" x14ac:dyDescent="0.25">
      <c r="A61" s="350"/>
      <c r="B61" s="350"/>
      <c r="C61" s="344"/>
      <c r="D61" s="345"/>
      <c r="E61" s="345"/>
      <c r="F61" s="346"/>
      <c r="G61" s="103">
        <f t="shared" si="0"/>
        <v>0</v>
      </c>
      <c r="H61" s="199">
        <v>2</v>
      </c>
      <c r="I61" s="199" t="str">
        <f t="shared" si="1"/>
        <v xml:space="preserve">2. </v>
      </c>
    </row>
    <row r="62" spans="1:9" s="5" customFormat="1" hidden="1" x14ac:dyDescent="0.25">
      <c r="A62" s="350"/>
      <c r="B62" s="350"/>
      <c r="C62" s="344"/>
      <c r="D62" s="345"/>
      <c r="E62" s="345"/>
      <c r="F62" s="346"/>
      <c r="G62" s="103">
        <f t="shared" si="0"/>
        <v>0</v>
      </c>
      <c r="H62" s="199">
        <v>3</v>
      </c>
      <c r="I62" s="199" t="str">
        <f t="shared" si="1"/>
        <v xml:space="preserve">3. </v>
      </c>
    </row>
    <row r="63" spans="1:9" s="5" customFormat="1" hidden="1" x14ac:dyDescent="0.25">
      <c r="A63" s="350"/>
      <c r="B63" s="350"/>
      <c r="C63" s="347"/>
      <c r="D63" s="347"/>
      <c r="E63" s="347"/>
      <c r="F63" s="347"/>
      <c r="G63" s="103">
        <f t="shared" si="0"/>
        <v>0</v>
      </c>
      <c r="H63" s="199">
        <v>4</v>
      </c>
      <c r="I63" s="199" t="str">
        <f t="shared" si="1"/>
        <v xml:space="preserve">4. </v>
      </c>
    </row>
    <row r="64" spans="1:9" s="5" customFormat="1" hidden="1" x14ac:dyDescent="0.25">
      <c r="A64" s="350"/>
      <c r="B64" s="350"/>
      <c r="C64" s="347"/>
      <c r="D64" s="347"/>
      <c r="E64" s="347"/>
      <c r="F64" s="347"/>
      <c r="G64" s="103">
        <f t="shared" si="0"/>
        <v>0</v>
      </c>
      <c r="H64" s="199">
        <v>5</v>
      </c>
      <c r="I64" s="199" t="str">
        <f t="shared" si="1"/>
        <v xml:space="preserve">5. </v>
      </c>
    </row>
    <row r="65" spans="1:9" s="5" customFormat="1" hidden="1" x14ac:dyDescent="0.25">
      <c r="A65" s="350"/>
      <c r="B65" s="350"/>
      <c r="C65" s="347"/>
      <c r="D65" s="347"/>
      <c r="E65" s="347"/>
      <c r="F65" s="347"/>
      <c r="G65" s="103">
        <f t="shared" si="0"/>
        <v>0</v>
      </c>
      <c r="H65" s="199">
        <v>6</v>
      </c>
      <c r="I65" s="199" t="str">
        <f t="shared" si="1"/>
        <v xml:space="preserve">6. </v>
      </c>
    </row>
    <row r="66" spans="1:9" s="5" customFormat="1" hidden="1" x14ac:dyDescent="0.25">
      <c r="A66" s="350"/>
      <c r="B66" s="350"/>
      <c r="C66" s="347"/>
      <c r="D66" s="347"/>
      <c r="E66" s="347"/>
      <c r="F66" s="347"/>
      <c r="G66" s="103">
        <f t="shared" si="0"/>
        <v>0</v>
      </c>
      <c r="H66" s="199">
        <v>7</v>
      </c>
      <c r="I66" s="199" t="str">
        <f t="shared" si="1"/>
        <v xml:space="preserve">7. </v>
      </c>
    </row>
    <row r="67" spans="1:9" s="5" customFormat="1" hidden="1" x14ac:dyDescent="0.25">
      <c r="A67" s="350"/>
      <c r="B67" s="350"/>
      <c r="C67" s="347"/>
      <c r="D67" s="347"/>
      <c r="E67" s="347"/>
      <c r="F67" s="347"/>
      <c r="G67" s="103">
        <f t="shared" si="0"/>
        <v>0</v>
      </c>
      <c r="H67" s="199">
        <v>8</v>
      </c>
      <c r="I67" s="199" t="str">
        <f t="shared" si="1"/>
        <v xml:space="preserve">8. </v>
      </c>
    </row>
    <row r="68" spans="1:9" s="5" customFormat="1" hidden="1" x14ac:dyDescent="0.25">
      <c r="A68" s="350"/>
      <c r="B68" s="350"/>
      <c r="C68" s="347"/>
      <c r="D68" s="347"/>
      <c r="E68" s="347"/>
      <c r="F68" s="347"/>
      <c r="G68" s="103">
        <f t="shared" si="0"/>
        <v>0</v>
      </c>
      <c r="H68" s="199">
        <v>9</v>
      </c>
      <c r="I68" s="199" t="str">
        <f t="shared" si="1"/>
        <v xml:space="preserve">9. </v>
      </c>
    </row>
    <row r="69" spans="1:9" s="5" customFormat="1" hidden="1" x14ac:dyDescent="0.25">
      <c r="A69" s="350"/>
      <c r="B69" s="350"/>
      <c r="C69" s="347"/>
      <c r="D69" s="347"/>
      <c r="E69" s="347"/>
      <c r="F69" s="347"/>
      <c r="G69" s="103">
        <f t="shared" si="0"/>
        <v>0</v>
      </c>
      <c r="H69" s="199">
        <v>10</v>
      </c>
      <c r="I69" s="199" t="str">
        <f t="shared" si="1"/>
        <v xml:space="preserve">10. </v>
      </c>
    </row>
    <row r="70" spans="1:9" s="5" customFormat="1" hidden="1" x14ac:dyDescent="0.25">
      <c r="A70" s="350"/>
      <c r="B70" s="350"/>
      <c r="C70" s="347"/>
      <c r="D70" s="347"/>
      <c r="E70" s="347"/>
      <c r="F70" s="347"/>
      <c r="G70" s="103">
        <f t="shared" si="0"/>
        <v>0</v>
      </c>
      <c r="H70" s="199">
        <v>11</v>
      </c>
      <c r="I70" s="199" t="str">
        <f t="shared" si="1"/>
        <v xml:space="preserve">11. </v>
      </c>
    </row>
    <row r="71" spans="1:9" s="5" customFormat="1" hidden="1" x14ac:dyDescent="0.25">
      <c r="A71" s="350"/>
      <c r="B71" s="350"/>
      <c r="C71" s="347"/>
      <c r="D71" s="347"/>
      <c r="E71" s="347"/>
      <c r="F71" s="347"/>
      <c r="G71" s="103">
        <f t="shared" si="0"/>
        <v>0</v>
      </c>
      <c r="H71" s="199">
        <v>12</v>
      </c>
      <c r="I71" s="199" t="str">
        <f t="shared" si="1"/>
        <v xml:space="preserve">12. </v>
      </c>
    </row>
    <row r="72" spans="1:9" s="5" customFormat="1" hidden="1" x14ac:dyDescent="0.25">
      <c r="A72" s="350"/>
      <c r="B72" s="350"/>
      <c r="C72" s="347"/>
      <c r="D72" s="347"/>
      <c r="E72" s="347"/>
      <c r="F72" s="347"/>
      <c r="G72" s="103">
        <f t="shared" si="0"/>
        <v>0</v>
      </c>
      <c r="H72" s="199">
        <v>13</v>
      </c>
      <c r="I72" s="199" t="str">
        <f t="shared" si="1"/>
        <v xml:space="preserve">13. </v>
      </c>
    </row>
    <row r="73" spans="1:9" s="5" customFormat="1" hidden="1" x14ac:dyDescent="0.25">
      <c r="A73" s="350"/>
      <c r="B73" s="350"/>
      <c r="C73" s="347"/>
      <c r="D73" s="347"/>
      <c r="E73" s="347"/>
      <c r="F73" s="347"/>
      <c r="G73" s="103">
        <f t="shared" si="0"/>
        <v>0</v>
      </c>
      <c r="H73" s="199">
        <v>14</v>
      </c>
      <c r="I73" s="199" t="str">
        <f t="shared" si="1"/>
        <v xml:space="preserve">14. </v>
      </c>
    </row>
    <row r="74" spans="1:9" s="5" customFormat="1" hidden="1" x14ac:dyDescent="0.25">
      <c r="A74" s="350"/>
      <c r="B74" s="350"/>
      <c r="C74" s="347"/>
      <c r="D74" s="347"/>
      <c r="E74" s="347"/>
      <c r="F74" s="347"/>
      <c r="G74" s="103">
        <f t="shared" si="0"/>
        <v>0</v>
      </c>
      <c r="H74" s="199">
        <v>15</v>
      </c>
      <c r="I74" s="199" t="str">
        <f t="shared" si="1"/>
        <v xml:space="preserve">15. </v>
      </c>
    </row>
    <row r="75" spans="1:9" s="5" customFormat="1" hidden="1" x14ac:dyDescent="0.25">
      <c r="A75" s="350" t="str">
        <f>CONCATENATE("Unidad de Competencia N° 05 (UC5):
",Perfil_Egreso!A24)</f>
        <v xml:space="preserve">Unidad de Competencia N° 05 (UC5):
</v>
      </c>
      <c r="B75" s="350"/>
      <c r="C75" s="347"/>
      <c r="D75" s="347"/>
      <c r="E75" s="347"/>
      <c r="F75" s="347"/>
      <c r="G75" s="103">
        <f t="shared" si="0"/>
        <v>0</v>
      </c>
      <c r="H75" s="199">
        <v>1</v>
      </c>
      <c r="I75" s="199" t="str">
        <f t="shared" si="1"/>
        <v xml:space="preserve">1. </v>
      </c>
    </row>
    <row r="76" spans="1:9" s="5" customFormat="1" hidden="1" x14ac:dyDescent="0.25">
      <c r="A76" s="350"/>
      <c r="B76" s="350"/>
      <c r="C76" s="347"/>
      <c r="D76" s="347"/>
      <c r="E76" s="347"/>
      <c r="F76" s="347"/>
      <c r="G76" s="103">
        <f t="shared" si="0"/>
        <v>0</v>
      </c>
      <c r="H76" s="199">
        <v>2</v>
      </c>
      <c r="I76" s="199" t="str">
        <f t="shared" si="1"/>
        <v xml:space="preserve">2. </v>
      </c>
    </row>
    <row r="77" spans="1:9" s="5" customFormat="1" hidden="1" x14ac:dyDescent="0.25">
      <c r="A77" s="350"/>
      <c r="B77" s="350"/>
      <c r="C77" s="347"/>
      <c r="D77" s="347"/>
      <c r="E77" s="347"/>
      <c r="F77" s="347"/>
      <c r="G77" s="103">
        <f t="shared" si="0"/>
        <v>0</v>
      </c>
      <c r="H77" s="199">
        <v>3</v>
      </c>
      <c r="I77" s="199" t="str">
        <f t="shared" si="1"/>
        <v xml:space="preserve">3. </v>
      </c>
    </row>
    <row r="78" spans="1:9" s="5" customFormat="1" hidden="1" x14ac:dyDescent="0.25">
      <c r="A78" s="350"/>
      <c r="B78" s="350"/>
      <c r="C78" s="347"/>
      <c r="D78" s="347"/>
      <c r="E78" s="347"/>
      <c r="F78" s="347"/>
      <c r="G78" s="103">
        <f t="shared" si="0"/>
        <v>0</v>
      </c>
      <c r="H78" s="199">
        <v>4</v>
      </c>
      <c r="I78" s="199" t="str">
        <f t="shared" si="1"/>
        <v xml:space="preserve">4. </v>
      </c>
    </row>
    <row r="79" spans="1:9" s="5" customFormat="1" hidden="1" x14ac:dyDescent="0.25">
      <c r="A79" s="350"/>
      <c r="B79" s="350"/>
      <c r="C79" s="347"/>
      <c r="D79" s="347"/>
      <c r="E79" s="347"/>
      <c r="F79" s="347"/>
      <c r="G79" s="103">
        <f t="shared" si="0"/>
        <v>0</v>
      </c>
      <c r="H79" s="199">
        <v>5</v>
      </c>
      <c r="I79" s="199" t="str">
        <f t="shared" si="1"/>
        <v xml:space="preserve">5. </v>
      </c>
    </row>
    <row r="80" spans="1:9" s="5" customFormat="1" hidden="1" x14ac:dyDescent="0.25">
      <c r="A80" s="350"/>
      <c r="B80" s="350"/>
      <c r="C80" s="347"/>
      <c r="D80" s="347"/>
      <c r="E80" s="347"/>
      <c r="F80" s="347"/>
      <c r="G80" s="103">
        <f t="shared" ref="G80:G134" si="2">C80</f>
        <v>0</v>
      </c>
      <c r="H80" s="199">
        <v>6</v>
      </c>
      <c r="I80" s="199" t="str">
        <f t="shared" si="1"/>
        <v xml:space="preserve">6. </v>
      </c>
    </row>
    <row r="81" spans="1:9" s="5" customFormat="1" hidden="1" x14ac:dyDescent="0.25">
      <c r="A81" s="350"/>
      <c r="B81" s="350"/>
      <c r="C81" s="347"/>
      <c r="D81" s="347"/>
      <c r="E81" s="347"/>
      <c r="F81" s="347"/>
      <c r="G81" s="103">
        <f t="shared" si="2"/>
        <v>0</v>
      </c>
      <c r="H81" s="199">
        <v>7</v>
      </c>
      <c r="I81" s="199" t="str">
        <f t="shared" si="1"/>
        <v xml:space="preserve">7. </v>
      </c>
    </row>
    <row r="82" spans="1:9" s="5" customFormat="1" hidden="1" x14ac:dyDescent="0.25">
      <c r="A82" s="350"/>
      <c r="B82" s="350"/>
      <c r="C82" s="347"/>
      <c r="D82" s="347"/>
      <c r="E82" s="347"/>
      <c r="F82" s="347"/>
      <c r="G82" s="103">
        <f t="shared" si="2"/>
        <v>0</v>
      </c>
      <c r="H82" s="199">
        <v>8</v>
      </c>
      <c r="I82" s="199" t="str">
        <f t="shared" si="1"/>
        <v xml:space="preserve">8. </v>
      </c>
    </row>
    <row r="83" spans="1:9" s="5" customFormat="1" hidden="1" x14ac:dyDescent="0.25">
      <c r="A83" s="350"/>
      <c r="B83" s="350"/>
      <c r="C83" s="347"/>
      <c r="D83" s="347"/>
      <c r="E83" s="347"/>
      <c r="F83" s="347"/>
      <c r="G83" s="103">
        <f t="shared" si="2"/>
        <v>0</v>
      </c>
      <c r="H83" s="199">
        <v>9</v>
      </c>
      <c r="I83" s="199" t="str">
        <f t="shared" si="1"/>
        <v xml:space="preserve">9. </v>
      </c>
    </row>
    <row r="84" spans="1:9" s="5" customFormat="1" hidden="1" x14ac:dyDescent="0.25">
      <c r="A84" s="350"/>
      <c r="B84" s="350"/>
      <c r="C84" s="347"/>
      <c r="D84" s="347"/>
      <c r="E84" s="347"/>
      <c r="F84" s="347"/>
      <c r="G84" s="103">
        <f t="shared" si="2"/>
        <v>0</v>
      </c>
      <c r="H84" s="199">
        <v>10</v>
      </c>
      <c r="I84" s="199" t="str">
        <f t="shared" si="1"/>
        <v xml:space="preserve">10. </v>
      </c>
    </row>
    <row r="85" spans="1:9" s="5" customFormat="1" hidden="1" x14ac:dyDescent="0.25">
      <c r="A85" s="350"/>
      <c r="B85" s="350"/>
      <c r="C85" s="347"/>
      <c r="D85" s="347"/>
      <c r="E85" s="347"/>
      <c r="F85" s="347"/>
      <c r="G85" s="103">
        <f t="shared" si="2"/>
        <v>0</v>
      </c>
      <c r="H85" s="199">
        <v>11</v>
      </c>
      <c r="I85" s="199" t="str">
        <f t="shared" si="1"/>
        <v xml:space="preserve">11. </v>
      </c>
    </row>
    <row r="86" spans="1:9" s="5" customFormat="1" hidden="1" x14ac:dyDescent="0.25">
      <c r="A86" s="350"/>
      <c r="B86" s="350"/>
      <c r="C86" s="347"/>
      <c r="D86" s="347"/>
      <c r="E86" s="347"/>
      <c r="F86" s="347"/>
      <c r="G86" s="103">
        <f t="shared" si="2"/>
        <v>0</v>
      </c>
      <c r="H86" s="199">
        <v>12</v>
      </c>
      <c r="I86" s="199" t="str">
        <f t="shared" si="1"/>
        <v xml:space="preserve">12. </v>
      </c>
    </row>
    <row r="87" spans="1:9" s="5" customFormat="1" hidden="1" x14ac:dyDescent="0.25">
      <c r="A87" s="350"/>
      <c r="B87" s="350"/>
      <c r="C87" s="347"/>
      <c r="D87" s="347"/>
      <c r="E87" s="347"/>
      <c r="F87" s="347"/>
      <c r="G87" s="103">
        <f t="shared" si="2"/>
        <v>0</v>
      </c>
      <c r="H87" s="199">
        <v>13</v>
      </c>
      <c r="I87" s="199" t="str">
        <f t="shared" si="1"/>
        <v xml:space="preserve">13. </v>
      </c>
    </row>
    <row r="88" spans="1:9" s="5" customFormat="1" hidden="1" x14ac:dyDescent="0.25">
      <c r="A88" s="350"/>
      <c r="B88" s="350"/>
      <c r="C88" s="347"/>
      <c r="D88" s="347"/>
      <c r="E88" s="347"/>
      <c r="F88" s="347"/>
      <c r="G88" s="103">
        <f t="shared" si="2"/>
        <v>0</v>
      </c>
      <c r="H88" s="199">
        <v>14</v>
      </c>
      <c r="I88" s="199" t="str">
        <f t="shared" si="1"/>
        <v xml:space="preserve">14. </v>
      </c>
    </row>
    <row r="89" spans="1:9" s="5" customFormat="1" hidden="1" x14ac:dyDescent="0.25">
      <c r="A89" s="350"/>
      <c r="B89" s="350"/>
      <c r="C89" s="347"/>
      <c r="D89" s="347"/>
      <c r="E89" s="347"/>
      <c r="F89" s="347"/>
      <c r="G89" s="103">
        <f t="shared" si="2"/>
        <v>0</v>
      </c>
      <c r="H89" s="199">
        <v>15</v>
      </c>
      <c r="I89" s="199" t="str">
        <f t="shared" si="1"/>
        <v xml:space="preserve">15. </v>
      </c>
    </row>
    <row r="90" spans="1:9" s="5" customFormat="1" hidden="1" x14ac:dyDescent="0.25">
      <c r="A90" s="350" t="str">
        <f>CONCATENATE("Unidad de Competencia N° 06 (UC6):
",Perfil_Egreso!A25)</f>
        <v xml:space="preserve">Unidad de Competencia N° 06 (UC6):
</v>
      </c>
      <c r="B90" s="350"/>
      <c r="C90" s="347"/>
      <c r="D90" s="347"/>
      <c r="E90" s="347"/>
      <c r="F90" s="347"/>
      <c r="G90" s="103">
        <f t="shared" si="2"/>
        <v>0</v>
      </c>
      <c r="H90" s="199">
        <v>1</v>
      </c>
      <c r="I90" s="199" t="str">
        <f t="shared" si="1"/>
        <v xml:space="preserve">1. </v>
      </c>
    </row>
    <row r="91" spans="1:9" s="5" customFormat="1" hidden="1" x14ac:dyDescent="0.25">
      <c r="A91" s="350"/>
      <c r="B91" s="350"/>
      <c r="C91" s="347"/>
      <c r="D91" s="347"/>
      <c r="E91" s="347"/>
      <c r="F91" s="347"/>
      <c r="G91" s="103">
        <f t="shared" si="2"/>
        <v>0</v>
      </c>
      <c r="H91" s="199">
        <v>2</v>
      </c>
      <c r="I91" s="199" t="str">
        <f t="shared" si="1"/>
        <v xml:space="preserve">2. </v>
      </c>
    </row>
    <row r="92" spans="1:9" s="5" customFormat="1" hidden="1" x14ac:dyDescent="0.25">
      <c r="A92" s="350"/>
      <c r="B92" s="350"/>
      <c r="C92" s="347"/>
      <c r="D92" s="347"/>
      <c r="E92" s="347"/>
      <c r="F92" s="347"/>
      <c r="G92" s="103">
        <f t="shared" si="2"/>
        <v>0</v>
      </c>
      <c r="H92" s="199">
        <v>3</v>
      </c>
      <c r="I92" s="199" t="str">
        <f t="shared" si="1"/>
        <v xml:space="preserve">3. </v>
      </c>
    </row>
    <row r="93" spans="1:9" s="5" customFormat="1" hidden="1" x14ac:dyDescent="0.25">
      <c r="A93" s="350"/>
      <c r="B93" s="350"/>
      <c r="C93" s="347"/>
      <c r="D93" s="347"/>
      <c r="E93" s="347"/>
      <c r="F93" s="347"/>
      <c r="G93" s="103">
        <f t="shared" si="2"/>
        <v>0</v>
      </c>
      <c r="H93" s="199">
        <v>4</v>
      </c>
      <c r="I93" s="199" t="str">
        <f t="shared" si="1"/>
        <v xml:space="preserve">4. </v>
      </c>
    </row>
    <row r="94" spans="1:9" s="5" customFormat="1" hidden="1" x14ac:dyDescent="0.25">
      <c r="A94" s="350"/>
      <c r="B94" s="350"/>
      <c r="C94" s="347"/>
      <c r="D94" s="347"/>
      <c r="E94" s="347"/>
      <c r="F94" s="347"/>
      <c r="G94" s="103">
        <f t="shared" si="2"/>
        <v>0</v>
      </c>
      <c r="H94" s="199">
        <v>5</v>
      </c>
      <c r="I94" s="199" t="str">
        <f t="shared" si="1"/>
        <v xml:space="preserve">5. </v>
      </c>
    </row>
    <row r="95" spans="1:9" s="5" customFormat="1" hidden="1" x14ac:dyDescent="0.25">
      <c r="A95" s="350"/>
      <c r="B95" s="350"/>
      <c r="C95" s="347"/>
      <c r="D95" s="347"/>
      <c r="E95" s="347"/>
      <c r="F95" s="347"/>
      <c r="G95" s="103">
        <f t="shared" si="2"/>
        <v>0</v>
      </c>
      <c r="H95" s="199">
        <v>6</v>
      </c>
      <c r="I95" s="199" t="str">
        <f t="shared" si="1"/>
        <v xml:space="preserve">6. </v>
      </c>
    </row>
    <row r="96" spans="1:9" s="5" customFormat="1" hidden="1" x14ac:dyDescent="0.25">
      <c r="A96" s="350"/>
      <c r="B96" s="350"/>
      <c r="C96" s="347"/>
      <c r="D96" s="347"/>
      <c r="E96" s="347"/>
      <c r="F96" s="347"/>
      <c r="G96" s="103">
        <f t="shared" si="2"/>
        <v>0</v>
      </c>
      <c r="H96" s="199">
        <v>7</v>
      </c>
      <c r="I96" s="199" t="str">
        <f t="shared" si="1"/>
        <v xml:space="preserve">7. </v>
      </c>
    </row>
    <row r="97" spans="1:9" s="5" customFormat="1" hidden="1" x14ac:dyDescent="0.25">
      <c r="A97" s="350"/>
      <c r="B97" s="350"/>
      <c r="C97" s="347"/>
      <c r="D97" s="347"/>
      <c r="E97" s="347"/>
      <c r="F97" s="347"/>
      <c r="G97" s="103">
        <f t="shared" si="2"/>
        <v>0</v>
      </c>
      <c r="H97" s="199">
        <v>8</v>
      </c>
      <c r="I97" s="199" t="str">
        <f t="shared" si="1"/>
        <v xml:space="preserve">8. </v>
      </c>
    </row>
    <row r="98" spans="1:9" s="5" customFormat="1" hidden="1" x14ac:dyDescent="0.25">
      <c r="A98" s="350"/>
      <c r="B98" s="350"/>
      <c r="C98" s="347"/>
      <c r="D98" s="347"/>
      <c r="E98" s="347"/>
      <c r="F98" s="347"/>
      <c r="G98" s="103">
        <f t="shared" si="2"/>
        <v>0</v>
      </c>
      <c r="H98" s="199">
        <v>9</v>
      </c>
      <c r="I98" s="199" t="str">
        <f t="shared" si="1"/>
        <v xml:space="preserve">9. </v>
      </c>
    </row>
    <row r="99" spans="1:9" s="5" customFormat="1" hidden="1" x14ac:dyDescent="0.25">
      <c r="A99" s="350"/>
      <c r="B99" s="350"/>
      <c r="C99" s="347"/>
      <c r="D99" s="347"/>
      <c r="E99" s="347"/>
      <c r="F99" s="347"/>
      <c r="G99" s="103">
        <f t="shared" si="2"/>
        <v>0</v>
      </c>
      <c r="H99" s="199">
        <v>10</v>
      </c>
      <c r="I99" s="199" t="str">
        <f t="shared" si="1"/>
        <v xml:space="preserve">10. </v>
      </c>
    </row>
    <row r="100" spans="1:9" s="5" customFormat="1" hidden="1" x14ac:dyDescent="0.25">
      <c r="A100" s="350"/>
      <c r="B100" s="350"/>
      <c r="C100" s="347"/>
      <c r="D100" s="347"/>
      <c r="E100" s="347"/>
      <c r="F100" s="347"/>
      <c r="G100" s="103">
        <f t="shared" si="2"/>
        <v>0</v>
      </c>
      <c r="H100" s="199">
        <v>11</v>
      </c>
      <c r="I100" s="199" t="str">
        <f t="shared" si="1"/>
        <v xml:space="preserve">11. </v>
      </c>
    </row>
    <row r="101" spans="1:9" s="5" customFormat="1" hidden="1" x14ac:dyDescent="0.25">
      <c r="A101" s="350"/>
      <c r="B101" s="350"/>
      <c r="C101" s="347"/>
      <c r="D101" s="347"/>
      <c r="E101" s="347"/>
      <c r="F101" s="347"/>
      <c r="G101" s="103">
        <f t="shared" si="2"/>
        <v>0</v>
      </c>
      <c r="H101" s="199">
        <v>12</v>
      </c>
      <c r="I101" s="199" t="str">
        <f t="shared" si="1"/>
        <v xml:space="preserve">12. </v>
      </c>
    </row>
    <row r="102" spans="1:9" s="5" customFormat="1" hidden="1" x14ac:dyDescent="0.25">
      <c r="A102" s="350"/>
      <c r="B102" s="350"/>
      <c r="C102" s="347"/>
      <c r="D102" s="347"/>
      <c r="E102" s="347"/>
      <c r="F102" s="347"/>
      <c r="G102" s="103">
        <f t="shared" si="2"/>
        <v>0</v>
      </c>
      <c r="H102" s="199">
        <v>13</v>
      </c>
      <c r="I102" s="199" t="str">
        <f t="shared" si="1"/>
        <v xml:space="preserve">13. </v>
      </c>
    </row>
    <row r="103" spans="1:9" s="5" customFormat="1" hidden="1" x14ac:dyDescent="0.25">
      <c r="A103" s="350"/>
      <c r="B103" s="350"/>
      <c r="C103" s="347"/>
      <c r="D103" s="347"/>
      <c r="E103" s="347"/>
      <c r="F103" s="347"/>
      <c r="G103" s="103">
        <f t="shared" si="2"/>
        <v>0</v>
      </c>
      <c r="H103" s="199">
        <v>14</v>
      </c>
      <c r="I103" s="199" t="str">
        <f t="shared" si="1"/>
        <v xml:space="preserve">14. </v>
      </c>
    </row>
    <row r="104" spans="1:9" s="5" customFormat="1" hidden="1" x14ac:dyDescent="0.25">
      <c r="A104" s="350"/>
      <c r="B104" s="350"/>
      <c r="C104" s="347"/>
      <c r="D104" s="347"/>
      <c r="E104" s="347"/>
      <c r="F104" s="347"/>
      <c r="G104" s="103">
        <f t="shared" si="2"/>
        <v>0</v>
      </c>
      <c r="H104" s="199">
        <v>15</v>
      </c>
      <c r="I104" s="199" t="str">
        <f t="shared" si="1"/>
        <v xml:space="preserve">15. </v>
      </c>
    </row>
    <row r="105" spans="1:9" s="5" customFormat="1" hidden="1" x14ac:dyDescent="0.25">
      <c r="A105" s="350" t="str">
        <f>CONCATENATE("Unidad de Competencia N° 07 (UC7):
",Perfil_Egreso!A26)</f>
        <v xml:space="preserve">Unidad de Competencia N° 07 (UC7):
</v>
      </c>
      <c r="B105" s="350"/>
      <c r="C105" s="347"/>
      <c r="D105" s="347"/>
      <c r="E105" s="347"/>
      <c r="F105" s="347"/>
      <c r="G105" s="103">
        <f t="shared" si="2"/>
        <v>0</v>
      </c>
      <c r="H105" s="199">
        <v>1</v>
      </c>
      <c r="I105" s="199" t="str">
        <f t="shared" si="1"/>
        <v xml:space="preserve">1. </v>
      </c>
    </row>
    <row r="106" spans="1:9" s="5" customFormat="1" hidden="1" x14ac:dyDescent="0.25">
      <c r="A106" s="350"/>
      <c r="B106" s="350"/>
      <c r="C106" s="347"/>
      <c r="D106" s="347"/>
      <c r="E106" s="347"/>
      <c r="F106" s="347"/>
      <c r="G106" s="103">
        <f t="shared" si="2"/>
        <v>0</v>
      </c>
      <c r="H106" s="199">
        <v>2</v>
      </c>
      <c r="I106" s="199" t="str">
        <f t="shared" si="1"/>
        <v xml:space="preserve">2. </v>
      </c>
    </row>
    <row r="107" spans="1:9" s="5" customFormat="1" hidden="1" x14ac:dyDescent="0.25">
      <c r="A107" s="350"/>
      <c r="B107" s="350"/>
      <c r="C107" s="347"/>
      <c r="D107" s="347"/>
      <c r="E107" s="347"/>
      <c r="F107" s="347"/>
      <c r="G107" s="103">
        <f t="shared" si="2"/>
        <v>0</v>
      </c>
      <c r="H107" s="199">
        <v>3</v>
      </c>
      <c r="I107" s="199" t="str">
        <f t="shared" si="1"/>
        <v xml:space="preserve">3. </v>
      </c>
    </row>
    <row r="108" spans="1:9" s="5" customFormat="1" hidden="1" x14ac:dyDescent="0.25">
      <c r="A108" s="350"/>
      <c r="B108" s="350"/>
      <c r="C108" s="347"/>
      <c r="D108" s="347"/>
      <c r="E108" s="347"/>
      <c r="F108" s="347"/>
      <c r="G108" s="103">
        <f t="shared" si="2"/>
        <v>0</v>
      </c>
      <c r="H108" s="199">
        <v>4</v>
      </c>
      <c r="I108" s="199" t="str">
        <f t="shared" si="1"/>
        <v xml:space="preserve">4. </v>
      </c>
    </row>
    <row r="109" spans="1:9" s="5" customFormat="1" hidden="1" x14ac:dyDescent="0.25">
      <c r="A109" s="350"/>
      <c r="B109" s="350"/>
      <c r="C109" s="347"/>
      <c r="D109" s="347"/>
      <c r="E109" s="347"/>
      <c r="F109" s="347"/>
      <c r="G109" s="103">
        <f t="shared" si="2"/>
        <v>0</v>
      </c>
      <c r="H109" s="199">
        <v>5</v>
      </c>
      <c r="I109" s="199" t="str">
        <f t="shared" si="1"/>
        <v xml:space="preserve">5. </v>
      </c>
    </row>
    <row r="110" spans="1:9" s="5" customFormat="1" hidden="1" x14ac:dyDescent="0.25">
      <c r="A110" s="350"/>
      <c r="B110" s="350"/>
      <c r="C110" s="347"/>
      <c r="D110" s="347"/>
      <c r="E110" s="347"/>
      <c r="F110" s="347"/>
      <c r="G110" s="103">
        <f t="shared" si="2"/>
        <v>0</v>
      </c>
      <c r="H110" s="199">
        <v>6</v>
      </c>
      <c r="I110" s="199" t="str">
        <f t="shared" ref="I110:I186" si="3">CONCATENATE(H110,". ",C110)</f>
        <v xml:space="preserve">6. </v>
      </c>
    </row>
    <row r="111" spans="1:9" s="5" customFormat="1" hidden="1" x14ac:dyDescent="0.25">
      <c r="A111" s="350"/>
      <c r="B111" s="350"/>
      <c r="C111" s="347"/>
      <c r="D111" s="347"/>
      <c r="E111" s="347"/>
      <c r="F111" s="347"/>
      <c r="G111" s="103">
        <f t="shared" si="2"/>
        <v>0</v>
      </c>
      <c r="H111" s="199">
        <v>7</v>
      </c>
      <c r="I111" s="199" t="str">
        <f t="shared" si="3"/>
        <v xml:space="preserve">7. </v>
      </c>
    </row>
    <row r="112" spans="1:9" s="5" customFormat="1" hidden="1" x14ac:dyDescent="0.25">
      <c r="A112" s="350"/>
      <c r="B112" s="350"/>
      <c r="C112" s="347"/>
      <c r="D112" s="347"/>
      <c r="E112" s="347"/>
      <c r="F112" s="347"/>
      <c r="G112" s="103">
        <f t="shared" si="2"/>
        <v>0</v>
      </c>
      <c r="H112" s="199">
        <v>8</v>
      </c>
      <c r="I112" s="199" t="str">
        <f t="shared" si="3"/>
        <v xml:space="preserve">8. </v>
      </c>
    </row>
    <row r="113" spans="1:9" s="5" customFormat="1" hidden="1" x14ac:dyDescent="0.25">
      <c r="A113" s="350"/>
      <c r="B113" s="350"/>
      <c r="C113" s="347"/>
      <c r="D113" s="347"/>
      <c r="E113" s="347"/>
      <c r="F113" s="347"/>
      <c r="G113" s="103">
        <f t="shared" si="2"/>
        <v>0</v>
      </c>
      <c r="H113" s="199">
        <v>9</v>
      </c>
      <c r="I113" s="199" t="str">
        <f t="shared" si="3"/>
        <v xml:space="preserve">9. </v>
      </c>
    </row>
    <row r="114" spans="1:9" s="5" customFormat="1" hidden="1" x14ac:dyDescent="0.25">
      <c r="A114" s="350"/>
      <c r="B114" s="350"/>
      <c r="C114" s="347"/>
      <c r="D114" s="347"/>
      <c r="E114" s="347"/>
      <c r="F114" s="347"/>
      <c r="G114" s="103">
        <f t="shared" si="2"/>
        <v>0</v>
      </c>
      <c r="H114" s="199">
        <v>10</v>
      </c>
      <c r="I114" s="199" t="str">
        <f t="shared" si="3"/>
        <v xml:space="preserve">10. </v>
      </c>
    </row>
    <row r="115" spans="1:9" s="5" customFormat="1" hidden="1" x14ac:dyDescent="0.25">
      <c r="A115" s="350"/>
      <c r="B115" s="350"/>
      <c r="C115" s="347"/>
      <c r="D115" s="347"/>
      <c r="E115" s="347"/>
      <c r="F115" s="347"/>
      <c r="G115" s="103">
        <f t="shared" si="2"/>
        <v>0</v>
      </c>
      <c r="H115" s="199">
        <v>11</v>
      </c>
      <c r="I115" s="199" t="str">
        <f t="shared" si="3"/>
        <v xml:space="preserve">11. </v>
      </c>
    </row>
    <row r="116" spans="1:9" s="5" customFormat="1" hidden="1" x14ac:dyDescent="0.25">
      <c r="A116" s="350"/>
      <c r="B116" s="350"/>
      <c r="C116" s="347"/>
      <c r="D116" s="347"/>
      <c r="E116" s="347"/>
      <c r="F116" s="347"/>
      <c r="G116" s="103">
        <f t="shared" si="2"/>
        <v>0</v>
      </c>
      <c r="H116" s="199">
        <v>12</v>
      </c>
      <c r="I116" s="199" t="str">
        <f t="shared" si="3"/>
        <v xml:space="preserve">12. </v>
      </c>
    </row>
    <row r="117" spans="1:9" s="5" customFormat="1" hidden="1" x14ac:dyDescent="0.25">
      <c r="A117" s="350"/>
      <c r="B117" s="350"/>
      <c r="C117" s="347"/>
      <c r="D117" s="347"/>
      <c r="E117" s="347"/>
      <c r="F117" s="347"/>
      <c r="G117" s="103">
        <f t="shared" si="2"/>
        <v>0</v>
      </c>
      <c r="H117" s="199">
        <v>13</v>
      </c>
      <c r="I117" s="199" t="str">
        <f t="shared" si="3"/>
        <v xml:space="preserve">13. </v>
      </c>
    </row>
    <row r="118" spans="1:9" s="5" customFormat="1" hidden="1" x14ac:dyDescent="0.25">
      <c r="A118" s="350"/>
      <c r="B118" s="350"/>
      <c r="C118" s="347"/>
      <c r="D118" s="347"/>
      <c r="E118" s="347"/>
      <c r="F118" s="347"/>
      <c r="G118" s="103">
        <f t="shared" si="2"/>
        <v>0</v>
      </c>
      <c r="H118" s="199">
        <v>14</v>
      </c>
      <c r="I118" s="199" t="str">
        <f t="shared" si="3"/>
        <v xml:space="preserve">14. </v>
      </c>
    </row>
    <row r="119" spans="1:9" s="5" customFormat="1" hidden="1" x14ac:dyDescent="0.25">
      <c r="A119" s="350"/>
      <c r="B119" s="350"/>
      <c r="C119" s="347"/>
      <c r="D119" s="347"/>
      <c r="E119" s="347"/>
      <c r="F119" s="347"/>
      <c r="G119" s="103">
        <f t="shared" si="2"/>
        <v>0</v>
      </c>
      <c r="H119" s="199">
        <v>15</v>
      </c>
      <c r="I119" s="199" t="str">
        <f t="shared" si="3"/>
        <v xml:space="preserve">15. </v>
      </c>
    </row>
    <row r="120" spans="1:9" s="5" customFormat="1" hidden="1" x14ac:dyDescent="0.25">
      <c r="A120" s="350" t="str">
        <f>CONCATENATE("Unidad de Competencia N° 08 (UC8):
",Perfil_Egreso!A27)</f>
        <v xml:space="preserve">Unidad de Competencia N° 08 (UC8):
</v>
      </c>
      <c r="B120" s="350"/>
      <c r="C120" s="347"/>
      <c r="D120" s="347"/>
      <c r="E120" s="347"/>
      <c r="F120" s="347"/>
      <c r="G120" s="103">
        <f t="shared" si="2"/>
        <v>0</v>
      </c>
      <c r="H120" s="199">
        <v>1</v>
      </c>
      <c r="I120" s="199" t="str">
        <f t="shared" si="3"/>
        <v xml:space="preserve">1. </v>
      </c>
    </row>
    <row r="121" spans="1:9" s="5" customFormat="1" hidden="1" x14ac:dyDescent="0.25">
      <c r="A121" s="350"/>
      <c r="B121" s="350"/>
      <c r="C121" s="347"/>
      <c r="D121" s="347"/>
      <c r="E121" s="347"/>
      <c r="F121" s="347"/>
      <c r="G121" s="103">
        <f t="shared" si="2"/>
        <v>0</v>
      </c>
      <c r="H121" s="199">
        <v>2</v>
      </c>
      <c r="I121" s="199" t="str">
        <f t="shared" si="3"/>
        <v xml:space="preserve">2. </v>
      </c>
    </row>
    <row r="122" spans="1:9" s="5" customFormat="1" hidden="1" x14ac:dyDescent="0.25">
      <c r="A122" s="350"/>
      <c r="B122" s="350"/>
      <c r="C122" s="347"/>
      <c r="D122" s="347"/>
      <c r="E122" s="347"/>
      <c r="F122" s="347"/>
      <c r="G122" s="103">
        <f t="shared" si="2"/>
        <v>0</v>
      </c>
      <c r="H122" s="199">
        <v>3</v>
      </c>
      <c r="I122" s="199" t="str">
        <f t="shared" si="3"/>
        <v xml:space="preserve">3. </v>
      </c>
    </row>
    <row r="123" spans="1:9" s="5" customFormat="1" hidden="1" x14ac:dyDescent="0.25">
      <c r="A123" s="350"/>
      <c r="B123" s="350"/>
      <c r="C123" s="347"/>
      <c r="D123" s="347"/>
      <c r="E123" s="347"/>
      <c r="F123" s="347"/>
      <c r="G123" s="103">
        <f t="shared" si="2"/>
        <v>0</v>
      </c>
      <c r="H123" s="199">
        <v>4</v>
      </c>
      <c r="I123" s="199" t="str">
        <f t="shared" si="3"/>
        <v xml:space="preserve">4. </v>
      </c>
    </row>
    <row r="124" spans="1:9" s="5" customFormat="1" hidden="1" x14ac:dyDescent="0.25">
      <c r="A124" s="350"/>
      <c r="B124" s="350"/>
      <c r="C124" s="347"/>
      <c r="D124" s="347"/>
      <c r="E124" s="347"/>
      <c r="F124" s="347"/>
      <c r="G124" s="103">
        <f t="shared" si="2"/>
        <v>0</v>
      </c>
      <c r="H124" s="199">
        <v>5</v>
      </c>
      <c r="I124" s="199" t="str">
        <f t="shared" si="3"/>
        <v xml:space="preserve">5. </v>
      </c>
    </row>
    <row r="125" spans="1:9" s="5" customFormat="1" hidden="1" x14ac:dyDescent="0.25">
      <c r="A125" s="350"/>
      <c r="B125" s="350"/>
      <c r="C125" s="347"/>
      <c r="D125" s="347"/>
      <c r="E125" s="347"/>
      <c r="F125" s="347"/>
      <c r="G125" s="103">
        <f t="shared" si="2"/>
        <v>0</v>
      </c>
      <c r="H125" s="199">
        <v>6</v>
      </c>
      <c r="I125" s="199" t="str">
        <f t="shared" si="3"/>
        <v xml:space="preserve">6. </v>
      </c>
    </row>
    <row r="126" spans="1:9" s="5" customFormat="1" hidden="1" x14ac:dyDescent="0.25">
      <c r="A126" s="350"/>
      <c r="B126" s="350"/>
      <c r="C126" s="347"/>
      <c r="D126" s="347"/>
      <c r="E126" s="347"/>
      <c r="F126" s="347"/>
      <c r="G126" s="103">
        <f t="shared" si="2"/>
        <v>0</v>
      </c>
      <c r="H126" s="199">
        <v>7</v>
      </c>
      <c r="I126" s="199" t="str">
        <f t="shared" si="3"/>
        <v xml:space="preserve">7. </v>
      </c>
    </row>
    <row r="127" spans="1:9" s="5" customFormat="1" hidden="1" x14ac:dyDescent="0.25">
      <c r="A127" s="350"/>
      <c r="B127" s="350"/>
      <c r="C127" s="347"/>
      <c r="D127" s="347"/>
      <c r="E127" s="347"/>
      <c r="F127" s="347"/>
      <c r="G127" s="103">
        <f t="shared" si="2"/>
        <v>0</v>
      </c>
      <c r="H127" s="199">
        <v>8</v>
      </c>
      <c r="I127" s="199" t="str">
        <f t="shared" si="3"/>
        <v xml:space="preserve">8. </v>
      </c>
    </row>
    <row r="128" spans="1:9" s="5" customFormat="1" hidden="1" x14ac:dyDescent="0.25">
      <c r="A128" s="350"/>
      <c r="B128" s="350"/>
      <c r="C128" s="347"/>
      <c r="D128" s="347"/>
      <c r="E128" s="347"/>
      <c r="F128" s="347"/>
      <c r="G128" s="103">
        <f t="shared" si="2"/>
        <v>0</v>
      </c>
      <c r="H128" s="199">
        <v>9</v>
      </c>
      <c r="I128" s="199" t="str">
        <f t="shared" si="3"/>
        <v xml:space="preserve">9. </v>
      </c>
    </row>
    <row r="129" spans="1:9" s="5" customFormat="1" hidden="1" x14ac:dyDescent="0.25">
      <c r="A129" s="350"/>
      <c r="B129" s="350"/>
      <c r="C129" s="347"/>
      <c r="D129" s="347"/>
      <c r="E129" s="347"/>
      <c r="F129" s="347"/>
      <c r="G129" s="103">
        <f t="shared" si="2"/>
        <v>0</v>
      </c>
      <c r="H129" s="199">
        <v>10</v>
      </c>
      <c r="I129" s="199" t="str">
        <f t="shared" si="3"/>
        <v xml:space="preserve">10. </v>
      </c>
    </row>
    <row r="130" spans="1:9" s="5" customFormat="1" hidden="1" x14ac:dyDescent="0.25">
      <c r="A130" s="350"/>
      <c r="B130" s="350"/>
      <c r="C130" s="347"/>
      <c r="D130" s="347"/>
      <c r="E130" s="347"/>
      <c r="F130" s="347"/>
      <c r="G130" s="103">
        <f t="shared" si="2"/>
        <v>0</v>
      </c>
      <c r="H130" s="199">
        <v>11</v>
      </c>
      <c r="I130" s="199" t="str">
        <f t="shared" si="3"/>
        <v xml:space="preserve">11. </v>
      </c>
    </row>
    <row r="131" spans="1:9" s="5" customFormat="1" hidden="1" x14ac:dyDescent="0.25">
      <c r="A131" s="350"/>
      <c r="B131" s="350"/>
      <c r="C131" s="347"/>
      <c r="D131" s="347"/>
      <c r="E131" s="347"/>
      <c r="F131" s="347"/>
      <c r="G131" s="103">
        <f t="shared" si="2"/>
        <v>0</v>
      </c>
      <c r="H131" s="199">
        <v>12</v>
      </c>
      <c r="I131" s="199" t="str">
        <f t="shared" si="3"/>
        <v xml:space="preserve">12. </v>
      </c>
    </row>
    <row r="132" spans="1:9" s="5" customFormat="1" hidden="1" x14ac:dyDescent="0.25">
      <c r="A132" s="350"/>
      <c r="B132" s="350"/>
      <c r="C132" s="347"/>
      <c r="D132" s="347"/>
      <c r="E132" s="347"/>
      <c r="F132" s="347"/>
      <c r="G132" s="103">
        <f t="shared" si="2"/>
        <v>0</v>
      </c>
      <c r="H132" s="199">
        <v>13</v>
      </c>
      <c r="I132" s="199" t="str">
        <f t="shared" si="3"/>
        <v xml:space="preserve">13. </v>
      </c>
    </row>
    <row r="133" spans="1:9" s="5" customFormat="1" hidden="1" x14ac:dyDescent="0.25">
      <c r="A133" s="350"/>
      <c r="B133" s="350"/>
      <c r="C133" s="347"/>
      <c r="D133" s="347"/>
      <c r="E133" s="347"/>
      <c r="F133" s="347"/>
      <c r="G133" s="103">
        <f t="shared" si="2"/>
        <v>0</v>
      </c>
      <c r="H133" s="199">
        <v>14</v>
      </c>
      <c r="I133" s="199" t="str">
        <f t="shared" si="3"/>
        <v xml:space="preserve">14. </v>
      </c>
    </row>
    <row r="134" spans="1:9" s="5" customFormat="1" hidden="1" x14ac:dyDescent="0.25">
      <c r="A134" s="350"/>
      <c r="B134" s="350"/>
      <c r="C134" s="347"/>
      <c r="D134" s="347"/>
      <c r="E134" s="347"/>
      <c r="F134" s="347"/>
      <c r="G134" s="103">
        <f t="shared" si="2"/>
        <v>0</v>
      </c>
      <c r="H134" s="199">
        <v>15</v>
      </c>
      <c r="I134" s="199" t="str">
        <f t="shared" si="3"/>
        <v xml:space="preserve">15. </v>
      </c>
    </row>
    <row r="135" spans="1:9" x14ac:dyDescent="0.25">
      <c r="A135" s="348" t="s">
        <v>5</v>
      </c>
      <c r="B135" s="348"/>
      <c r="C135" s="348"/>
      <c r="D135" s="348"/>
      <c r="E135" s="348"/>
      <c r="F135" s="348"/>
      <c r="G135" s="103" t="str">
        <f>A135</f>
        <v>COMPETENCIAS PARA LA EMPLEABILIDAD</v>
      </c>
    </row>
    <row r="136" spans="1:9" x14ac:dyDescent="0.25">
      <c r="A136" s="351" t="s">
        <v>37</v>
      </c>
      <c r="B136" s="351"/>
      <c r="C136" s="349" t="s">
        <v>10</v>
      </c>
      <c r="D136" s="349"/>
      <c r="E136" s="349"/>
      <c r="F136" s="349"/>
      <c r="G136" s="103" t="str">
        <f>C136</f>
        <v>INDICADORES DE LOGRO DE LA COMPETENCIA</v>
      </c>
    </row>
    <row r="137" spans="1:9" ht="25.5" customHeight="1" x14ac:dyDescent="0.25">
      <c r="A137" s="350" t="str">
        <f>CONCATENATE("Competencia para la empleabilidad N° 01 (CE1):
",Perfil_Egreso!A29)</f>
        <v>Competencia para la empleabilidad N° 01 (CE1):
Comunicación efectiva.-  Expresar de manera clara conceptos, ideas, sentimientos, hechos y opiniones en forma oral y escrita para comunicarse e interactuar con otras personas en contextos sociales y laborales diversos. (UD)</v>
      </c>
      <c r="B137" s="350"/>
      <c r="C137" s="344" t="s">
        <v>215</v>
      </c>
      <c r="D137" s="345"/>
      <c r="E137" s="345"/>
      <c r="F137" s="346"/>
      <c r="G137" s="103" t="str">
        <f t="shared" ref="G137:G186" si="4">C137</f>
        <v>1. Utiliza estrategias de escucha activa y asertiva en contextos sociales y laborales, sin estereotipos de género u otros.</v>
      </c>
      <c r="H137" s="199">
        <v>1</v>
      </c>
      <c r="I137" s="199" t="str">
        <f t="shared" si="3"/>
        <v>1. 1. Utiliza estrategias de escucha activa y asertiva en contextos sociales y laborales, sin estereotipos de género u otros.</v>
      </c>
    </row>
    <row r="138" spans="1:9" ht="24" customHeight="1" x14ac:dyDescent="0.25">
      <c r="A138" s="350"/>
      <c r="B138" s="350"/>
      <c r="C138" s="344" t="s">
        <v>216</v>
      </c>
      <c r="D138" s="345"/>
      <c r="E138" s="345"/>
      <c r="F138" s="346"/>
      <c r="G138" s="103" t="str">
        <f t="shared" si="4"/>
        <v>2. Organiza información de manera oral y escrita en contextos sociales y laborales, de manera objetiva y empática.</v>
      </c>
      <c r="H138" s="199">
        <v>2</v>
      </c>
      <c r="I138" s="199" t="str">
        <f t="shared" si="3"/>
        <v>2. 2. Organiza información de manera oral y escrita en contextos sociales y laborales, de manera objetiva y empática.</v>
      </c>
    </row>
    <row r="139" spans="1:9" ht="36.75" customHeight="1" x14ac:dyDescent="0.25">
      <c r="A139" s="350"/>
      <c r="B139" s="350"/>
      <c r="C139" s="344" t="s">
        <v>217</v>
      </c>
      <c r="D139" s="345"/>
      <c r="E139" s="345"/>
      <c r="F139" s="346"/>
      <c r="G139" s="103" t="str">
        <f t="shared" si="4"/>
        <v>3. Expresa de manera clara conceptos, ideas, sentimientos y hechos en forma oral y escrita y a través de distintos medios, incluyendo los medios virtuales, utilizando el lenguaje de acuerdo a los contextos sociales y laborales, sin estereotipos de género u otro.</v>
      </c>
      <c r="H139" s="199">
        <v>3</v>
      </c>
      <c r="I139" s="199" t="str">
        <f t="shared" si="3"/>
        <v>3. 3. Expresa de manera clara conceptos, ideas, sentimientos y hechos en forma oral y escrita y a través de distintos medios, incluyendo los medios virtuales, utilizando el lenguaje de acuerdo a los contextos sociales y laborales, sin estereotipos de género u otro.</v>
      </c>
    </row>
    <row r="140" spans="1:9" ht="27.75" customHeight="1" x14ac:dyDescent="0.25">
      <c r="A140" s="350"/>
      <c r="B140" s="350"/>
      <c r="C140" s="344" t="s">
        <v>218</v>
      </c>
      <c r="D140" s="345"/>
      <c r="E140" s="345"/>
      <c r="F140" s="346"/>
      <c r="G140" s="103" t="str">
        <f t="shared" si="4"/>
        <v>4. Interpreta conceptos, ideas, sentimientos y hechos provenientes de distintos medios, considerando el contexto social y laboral.</v>
      </c>
      <c r="H140" s="199">
        <v>4</v>
      </c>
      <c r="I140" s="199" t="str">
        <f t="shared" si="3"/>
        <v>4. 4. Interpreta conceptos, ideas, sentimientos y hechos provenientes de distintos medios, considerando el contexto social y laboral.</v>
      </c>
    </row>
    <row r="141" spans="1:9" ht="15" hidden="1" customHeight="1" x14ac:dyDescent="0.25">
      <c r="A141" s="350"/>
      <c r="B141" s="350"/>
      <c r="C141" s="344"/>
      <c r="D141" s="345"/>
      <c r="E141" s="345"/>
      <c r="F141" s="346"/>
      <c r="G141" s="103">
        <f t="shared" si="4"/>
        <v>0</v>
      </c>
      <c r="H141" s="199">
        <v>5</v>
      </c>
      <c r="I141" s="199" t="str">
        <f t="shared" si="3"/>
        <v xml:space="preserve">5. </v>
      </c>
    </row>
    <row r="142" spans="1:9" ht="39.75" customHeight="1" x14ac:dyDescent="0.25">
      <c r="A142" s="350" t="str">
        <f>CONCATENATE("Competencia para la empleabilidad N° 02 (CE2):
",Perfil_Egreso!A30)</f>
        <v>Competencia para la empleabilidad N° 02 (CE2):
Inglés.- Comprender y comunicar ideas, cotidianamente, a nivel oral y escrito, así como interactuar en diversas situaciones en idioma inglés, en contextos sociales y laborales.(UD)</v>
      </c>
      <c r="B142" s="350"/>
      <c r="C142" s="344" t="s">
        <v>796</v>
      </c>
      <c r="D142" s="345"/>
      <c r="E142" s="345"/>
      <c r="F142" s="346"/>
      <c r="G142" s="103" t="str">
        <f t="shared" si="4"/>
        <v>1. Comprende las ideas principales de textos claros y en lengua estándar referidos a asuntos cotidianos que tienen lugat en el trabajo, en la escuela, durante el tiempo de ocio, y a temas actuales o asuntos de interés personal o profesional.</v>
      </c>
      <c r="H142" s="199">
        <v>1</v>
      </c>
      <c r="I142" s="199" t="str">
        <f t="shared" si="3"/>
        <v>1. 1. Comprende las ideas principales de textos claros y en lengua estándar referidos a asuntos cotidianos que tienen lugat en el trabajo, en la escuela, durante el tiempo de ocio, y a temas actuales o asuntos de interés personal o profesional.</v>
      </c>
    </row>
    <row r="143" spans="1:9" ht="26.25" customHeight="1" x14ac:dyDescent="0.25">
      <c r="A143" s="350"/>
      <c r="B143" s="350"/>
      <c r="C143" s="344" t="s">
        <v>797</v>
      </c>
      <c r="D143" s="345"/>
      <c r="E143" s="345"/>
      <c r="F143" s="346"/>
      <c r="G143" s="103" t="str">
        <f t="shared" si="4"/>
        <v>2. Interactua en diversas situaciones y conversaciones que traten temas cotidianos de interés personal y profesional.</v>
      </c>
      <c r="H143" s="199">
        <v>2</v>
      </c>
      <c r="I143" s="199" t="str">
        <f t="shared" si="3"/>
        <v>2. 2. Interactua en diversas situaciones y conversaciones que traten temas cotidianos de interés personal y profesional.</v>
      </c>
    </row>
    <row r="144" spans="1:9" ht="24" customHeight="1" x14ac:dyDescent="0.25">
      <c r="A144" s="350"/>
      <c r="B144" s="350"/>
      <c r="C144" s="344" t="s">
        <v>798</v>
      </c>
      <c r="D144" s="345"/>
      <c r="E144" s="345"/>
      <c r="F144" s="346"/>
      <c r="G144" s="103" t="str">
        <f t="shared" si="4"/>
        <v xml:space="preserve">3. Produce textos sencillos y coherentes sobre temas que le son familiares o en los que tiene un interés personal. </v>
      </c>
      <c r="H144" s="199">
        <v>3</v>
      </c>
      <c r="I144" s="199" t="str">
        <f t="shared" si="3"/>
        <v xml:space="preserve">3. 3. Produce textos sencillos y coherentes sobre temas que le son familiares o en los que tiene un interés personal. </v>
      </c>
    </row>
    <row r="145" spans="1:9" ht="28.5" customHeight="1" x14ac:dyDescent="0.25">
      <c r="A145" s="350"/>
      <c r="B145" s="350"/>
      <c r="C145" s="344" t="s">
        <v>799</v>
      </c>
      <c r="D145" s="345"/>
      <c r="E145" s="345"/>
      <c r="F145" s="346"/>
      <c r="G145" s="103" t="str">
        <f t="shared" si="4"/>
        <v xml:space="preserve">4. Describe experiencias, acontecimientos, deseos y aspiraciones y justificar brevemente sus opiniones o explicar sus planes con claridad y coherencia. </v>
      </c>
      <c r="H145" s="199">
        <v>4</v>
      </c>
      <c r="I145" s="199" t="str">
        <f t="shared" si="3"/>
        <v xml:space="preserve">4. 4. Describe experiencias, acontecimientos, deseos y aspiraciones y justificar brevemente sus opiniones o explicar sus planes con claridad y coherencia. </v>
      </c>
    </row>
    <row r="146" spans="1:9" ht="23.25" hidden="1" customHeight="1" x14ac:dyDescent="0.25">
      <c r="A146" s="350"/>
      <c r="B146" s="350"/>
      <c r="C146" s="344"/>
      <c r="D146" s="345"/>
      <c r="E146" s="345"/>
      <c r="F146" s="346"/>
      <c r="G146" s="103">
        <f t="shared" si="4"/>
        <v>0</v>
      </c>
      <c r="H146" s="199">
        <v>5</v>
      </c>
      <c r="I146" s="199" t="str">
        <f t="shared" si="3"/>
        <v xml:space="preserve">5. </v>
      </c>
    </row>
    <row r="147" spans="1:9" ht="24.75" customHeight="1" x14ac:dyDescent="0.25">
      <c r="A147" s="350" t="str">
        <f>CONCATENATE("Competencia para la empleabilidad N° 03 (CE3):
",Perfil_Egreso!A31)</f>
        <v>Competencia para la empleabilidad N° 03 (CE3):
Tecnologías de la Información.- Manejar herramientas informáticas de las TIC para buscar y analizar información, comunicarse y realizar procedimientos o tareas vinculados al área profesional, de acuerdo con los requerimientos de su entorno laboral.(UD)</v>
      </c>
      <c r="B147" s="350"/>
      <c r="C147" s="344" t="s">
        <v>222</v>
      </c>
      <c r="D147" s="345"/>
      <c r="E147" s="345"/>
      <c r="F147" s="346"/>
      <c r="G147" s="103" t="e">
        <f>#REF!</f>
        <v>#REF!</v>
      </c>
      <c r="H147" s="199">
        <v>1</v>
      </c>
      <c r="I147" s="199" t="str">
        <f>CONCATENATE(H147,". ",C147)</f>
        <v>1. 1. Utiliza herramientas de ofimática y especializadas para responder a los requerimientos del entorno laboral, de manera ética, eficiente y responsable.</v>
      </c>
    </row>
    <row r="148" spans="1:9" ht="21.75" customHeight="1" x14ac:dyDescent="0.25">
      <c r="A148" s="350"/>
      <c r="B148" s="350"/>
      <c r="C148" s="344" t="s">
        <v>221</v>
      </c>
      <c r="D148" s="345"/>
      <c r="E148" s="345"/>
      <c r="F148" s="346"/>
      <c r="G148" s="103" t="e">
        <f>#REF!</f>
        <v>#REF!</v>
      </c>
      <c r="H148" s="199">
        <v>2</v>
      </c>
      <c r="I148" s="199" t="str">
        <f t="shared" ref="I148:I150" si="5">CONCATENATE(H148,". ",C148)</f>
        <v>2. 2. Evalua la información de la red, considerando su calidad, fiabilidad y pertinencia.</v>
      </c>
    </row>
    <row r="149" spans="1:9" ht="21" customHeight="1" x14ac:dyDescent="0.25">
      <c r="A149" s="350"/>
      <c r="B149" s="350"/>
      <c r="C149" s="344" t="s">
        <v>220</v>
      </c>
      <c r="D149" s="345"/>
      <c r="E149" s="345"/>
      <c r="F149" s="346"/>
      <c r="G149" s="103" t="e">
        <f>#REF!</f>
        <v>#REF!</v>
      </c>
      <c r="H149" s="199">
        <v>3</v>
      </c>
      <c r="I149" s="199" t="str">
        <f t="shared" si="5"/>
        <v>3. 3. Contribuye al aprendizaje entre iguales en medios digitales respetando fuentes, de manera ética y responsable.</v>
      </c>
    </row>
    <row r="150" spans="1:9" ht="20.25" customHeight="1" x14ac:dyDescent="0.25">
      <c r="A150" s="350"/>
      <c r="B150" s="350"/>
      <c r="C150" s="344" t="s">
        <v>219</v>
      </c>
      <c r="D150" s="345"/>
      <c r="E150" s="345"/>
      <c r="F150" s="346"/>
      <c r="G150" s="103" t="e">
        <f>#REF!</f>
        <v>#REF!</v>
      </c>
      <c r="H150" s="199">
        <v>4</v>
      </c>
      <c r="I150" s="199" t="str">
        <f t="shared" si="5"/>
        <v>4. 4. Aplica la información obtenida en la red, añadiendo valor a los resultados obtenidos.</v>
      </c>
    </row>
    <row r="151" spans="1:9" ht="15" hidden="1" customHeight="1" x14ac:dyDescent="0.25">
      <c r="A151" s="350"/>
      <c r="B151" s="350"/>
      <c r="C151" s="344"/>
      <c r="D151" s="345"/>
      <c r="E151" s="345"/>
      <c r="F151" s="346"/>
      <c r="G151" s="103">
        <f t="shared" si="4"/>
        <v>0</v>
      </c>
      <c r="H151" s="199">
        <v>5</v>
      </c>
      <c r="I151" s="199" t="str">
        <f t="shared" si="3"/>
        <v xml:space="preserve">5. </v>
      </c>
    </row>
    <row r="152" spans="1:9" ht="31.5" customHeight="1" x14ac:dyDescent="0.25">
      <c r="A152" s="350" t="str">
        <f>CONCATENATE("Competencia para la empleabilidad N° 04 (CE4):
",Perfil_Egreso!A32)</f>
        <v>Competencia para la empleabilidad N° 04 (CE4):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v>
      </c>
      <c r="B152" s="350"/>
      <c r="C152" s="344" t="s">
        <v>229</v>
      </c>
      <c r="D152" s="345"/>
      <c r="E152" s="345"/>
      <c r="F152" s="346"/>
      <c r="G152" s="103" t="str">
        <f t="shared" si="4"/>
        <v>1. Actúa con honestidad, honradez, integridad y ética en los múltiples roles que asume, fomentando una cultura transparente, orientada al bien común, en contextos sociales y laborales.</v>
      </c>
      <c r="H152" s="199">
        <v>1</v>
      </c>
      <c r="I152" s="199" t="str">
        <f t="shared" si="3"/>
        <v>1. 1. Actúa con honestidad, honradez, integridad y ética en los múltiples roles que asume, fomentando una cultura transparente, orientada al bien común, en contextos sociales y laborales.</v>
      </c>
    </row>
    <row r="153" spans="1:9" ht="31.5" customHeight="1" x14ac:dyDescent="0.25">
      <c r="A153" s="350"/>
      <c r="B153" s="350"/>
      <c r="C153" s="344" t="s">
        <v>230</v>
      </c>
      <c r="D153" s="345"/>
      <c r="E153" s="345"/>
      <c r="F153" s="346"/>
      <c r="G153" s="103" t="str">
        <f t="shared" si="4"/>
        <v>2. Contribuye al establecimiento de relaciones justas, basadas en el respeto de los derechos de la persona y cumplimiento de las obligaciones y de las normas que aseguren una convivencia democrática.</v>
      </c>
      <c r="H153" s="199">
        <v>2</v>
      </c>
      <c r="I153" s="199" t="str">
        <f t="shared" si="3"/>
        <v>2. 2. Contribuye al establecimiento de relaciones justas, basadas en el respeto de los derechos de la persona y cumplimiento de las obligaciones y de las normas que aseguren una convivencia democrática.</v>
      </c>
    </row>
    <row r="154" spans="1:9" ht="27" customHeight="1" x14ac:dyDescent="0.25">
      <c r="A154" s="350"/>
      <c r="B154" s="350"/>
      <c r="C154" s="344" t="s">
        <v>231</v>
      </c>
      <c r="D154" s="345"/>
      <c r="E154" s="345"/>
      <c r="F154" s="346"/>
      <c r="G154" s="103" t="str">
        <f t="shared" si="4"/>
        <v>3. Aplica los códigos de ética en su quehacer profesional de manera autónoma, con responsabilidad y haciendo uso eficiente de los recursos.</v>
      </c>
      <c r="H154" s="199">
        <v>3</v>
      </c>
      <c r="I154" s="199" t="str">
        <f t="shared" si="3"/>
        <v>3. 3. Aplica los códigos de ética en su quehacer profesional de manera autónoma, con responsabilidad y haciendo uso eficiente de los recursos.</v>
      </c>
    </row>
    <row r="155" spans="1:9" ht="15" hidden="1" customHeight="1" x14ac:dyDescent="0.25">
      <c r="A155" s="350"/>
      <c r="B155" s="350"/>
      <c r="C155" s="344"/>
      <c r="D155" s="345"/>
      <c r="E155" s="345"/>
      <c r="F155" s="346"/>
      <c r="G155" s="103">
        <f t="shared" si="4"/>
        <v>0</v>
      </c>
      <c r="H155" s="199">
        <v>4</v>
      </c>
      <c r="I155" s="199" t="str">
        <f t="shared" si="3"/>
        <v xml:space="preserve">4. </v>
      </c>
    </row>
    <row r="156" spans="1:9" ht="15" hidden="1" customHeight="1" x14ac:dyDescent="0.25">
      <c r="A156" s="350"/>
      <c r="B156" s="350"/>
      <c r="C156" s="344"/>
      <c r="D156" s="345"/>
      <c r="E156" s="345"/>
      <c r="F156" s="346"/>
      <c r="G156" s="103">
        <f t="shared" si="4"/>
        <v>0</v>
      </c>
      <c r="H156" s="199">
        <v>5</v>
      </c>
      <c r="I156" s="199" t="str">
        <f t="shared" si="3"/>
        <v xml:space="preserve">5. </v>
      </c>
    </row>
    <row r="157" spans="1:9" ht="18" customHeight="1" x14ac:dyDescent="0.25">
      <c r="A157" s="350" t="str">
        <f>CONCATENATE("Competencia para la empleabilidad N° 05 (CE5):
",Perfil_Egreso!A33)</f>
        <v>Competencia para la empleabilidad N° 05 (CE5):
Solución de Problemas.- Identificar situaciones complejas para evaluar posibles soluciones, aplicando un conjunto de herramientas flexibles que conlleven a la atención de una necesidad.(UD)</v>
      </c>
      <c r="B157" s="350"/>
      <c r="C157" s="344" t="s">
        <v>227</v>
      </c>
      <c r="D157" s="345"/>
      <c r="E157" s="345"/>
      <c r="F157" s="346"/>
      <c r="G157" s="103" t="str">
        <f t="shared" si="4"/>
        <v>1. Identifica las causas que originan el problema, teniendo en cuenta el contexto.</v>
      </c>
      <c r="H157" s="199">
        <v>1</v>
      </c>
      <c r="I157" s="199" t="str">
        <f t="shared" si="3"/>
        <v>1. 1. Identifica las causas que originan el problema, teniendo en cuenta el contexto.</v>
      </c>
    </row>
    <row r="158" spans="1:9" ht="21.75" customHeight="1" x14ac:dyDescent="0.25">
      <c r="A158" s="350"/>
      <c r="B158" s="350"/>
      <c r="C158" s="344" t="s">
        <v>228</v>
      </c>
      <c r="D158" s="345"/>
      <c r="E158" s="345"/>
      <c r="F158" s="346"/>
      <c r="G158" s="103" t="str">
        <f t="shared" si="4"/>
        <v>2. Propone estrategias de solución,  teniendo, en cuenta criterios de pertinencia, ética, igualdad e inclusión.</v>
      </c>
      <c r="H158" s="199">
        <v>2</v>
      </c>
      <c r="I158" s="199" t="str">
        <f t="shared" si="3"/>
        <v>2. 2. Propone estrategias de solución,  teniendo, en cuenta criterios de pertinencia, ética, igualdad e inclusión.</v>
      </c>
    </row>
    <row r="159" spans="1:9" ht="21" customHeight="1" x14ac:dyDescent="0.25">
      <c r="A159" s="350"/>
      <c r="B159" s="350"/>
      <c r="C159" s="344" t="s">
        <v>800</v>
      </c>
      <c r="D159" s="345"/>
      <c r="E159" s="345"/>
      <c r="F159" s="346"/>
      <c r="G159" s="103" t="str">
        <f t="shared" si="4"/>
        <v>3. Evalua posibles soluciones al problema, teniendo en cuenta criterios de pertiencia, ética, igualidad e inclusión.</v>
      </c>
      <c r="H159" s="199">
        <v>3</v>
      </c>
      <c r="I159" s="199" t="str">
        <f t="shared" si="3"/>
        <v>3. 3. Evalua posibles soluciones al problema, teniendo en cuenta criterios de pertiencia, ética, igualidad e inclusión.</v>
      </c>
    </row>
    <row r="160" spans="1:9" ht="21.75" customHeight="1" x14ac:dyDescent="0.25">
      <c r="A160" s="350"/>
      <c r="B160" s="350"/>
      <c r="C160" s="344" t="s">
        <v>801</v>
      </c>
      <c r="D160" s="345"/>
      <c r="E160" s="345"/>
      <c r="F160" s="346"/>
      <c r="G160" s="103" t="str">
        <f t="shared" si="4"/>
        <v>4. Aplica herramientas para dar solución al problema, de manera sostenible.</v>
      </c>
      <c r="H160" s="199">
        <v>4</v>
      </c>
      <c r="I160" s="199" t="str">
        <f t="shared" si="3"/>
        <v>4. 4. Aplica herramientas para dar solución al problema, de manera sostenible.</v>
      </c>
    </row>
    <row r="161" spans="1:9" ht="15" hidden="1" customHeight="1" x14ac:dyDescent="0.25">
      <c r="A161" s="350"/>
      <c r="B161" s="350"/>
      <c r="C161" s="344"/>
      <c r="D161" s="345"/>
      <c r="E161" s="345"/>
      <c r="F161" s="346"/>
      <c r="G161" s="103">
        <f t="shared" si="4"/>
        <v>0</v>
      </c>
      <c r="H161" s="199">
        <v>5</v>
      </c>
      <c r="I161" s="199" t="str">
        <f t="shared" si="3"/>
        <v xml:space="preserve">5. </v>
      </c>
    </row>
    <row r="162" spans="1:9" ht="31.5" customHeight="1" x14ac:dyDescent="0.25">
      <c r="A162" s="350" t="str">
        <f>CONCATENATE("Competencia para la empleabilidad N° 06 (CE6):
",Perfil_Egreso!A34)</f>
        <v>Competencia para la empleabilidad N° 06 (CE6):
Innovación.- Desarrollar procedimientos sistemáticos enfocados en la mejora significativa u original de un proceso, producto o servicio respondiendo a un problema, una necesidad o una oportunidad del sector productivo y educativo, el IES y la sociedad.(UD)</v>
      </c>
      <c r="B162" s="350"/>
      <c r="C162" s="344" t="s">
        <v>223</v>
      </c>
      <c r="D162" s="345"/>
      <c r="E162" s="345"/>
      <c r="F162" s="346"/>
      <c r="G162" s="103" t="str">
        <f t="shared" si="4"/>
        <v xml:space="preserve">1. Explora su entorno para identificar ideas de mejora significativas u originales a problemas, necesidades u oportunidades de su contexto social, cultural y productivo. </v>
      </c>
      <c r="H162" s="199">
        <v>1</v>
      </c>
      <c r="I162" s="199" t="str">
        <f t="shared" si="3"/>
        <v xml:space="preserve">1. 1. Explora su entorno para identificar ideas de mejora significativas u originales a problemas, necesidades u oportunidades de su contexto social, cultural y productivo. </v>
      </c>
    </row>
    <row r="163" spans="1:9" ht="31.5" customHeight="1" x14ac:dyDescent="0.25">
      <c r="A163" s="350"/>
      <c r="B163" s="350"/>
      <c r="C163" s="344" t="s">
        <v>224</v>
      </c>
      <c r="D163" s="345"/>
      <c r="E163" s="345"/>
      <c r="F163" s="346"/>
      <c r="G163" s="103" t="str">
        <f t="shared" si="4"/>
        <v>2. Analiza la viabilidad de las ideas de mejora planteadas en función a los recursos, oportunidades y factibilidad de su contexto social, cultural y productivo.</v>
      </c>
      <c r="H163" s="199">
        <v>2</v>
      </c>
      <c r="I163" s="199" t="str">
        <f t="shared" si="3"/>
        <v>2. 2. Analiza la viabilidad de las ideas de mejora planteadas en función a los recursos, oportunidades y factibilidad de su contexto social, cultural y productivo.</v>
      </c>
    </row>
    <row r="164" spans="1:9" ht="26.25" customHeight="1" x14ac:dyDescent="0.25">
      <c r="A164" s="350"/>
      <c r="B164" s="350"/>
      <c r="C164" s="344" t="s">
        <v>225</v>
      </c>
      <c r="D164" s="345"/>
      <c r="E164" s="345"/>
      <c r="F164" s="346"/>
      <c r="G164" s="103" t="str">
        <f t="shared" si="4"/>
        <v xml:space="preserve">3. Elabora un plan de acción para el desarrollo de la innovación, teniendo en cuenta criterios de pertinencia, ética, igualdad e inclusión. </v>
      </c>
      <c r="H164" s="199">
        <v>3</v>
      </c>
      <c r="I164" s="199" t="str">
        <f t="shared" si="3"/>
        <v xml:space="preserve">3. 3. Elabora un plan de acción para el desarrollo de la innovación, teniendo en cuenta criterios de pertinencia, ética, igualdad e inclusión. </v>
      </c>
    </row>
    <row r="165" spans="1:9" ht="33" customHeight="1" x14ac:dyDescent="0.25">
      <c r="A165" s="350"/>
      <c r="B165" s="350"/>
      <c r="C165" s="344" t="s">
        <v>226</v>
      </c>
      <c r="D165" s="345"/>
      <c r="E165" s="345"/>
      <c r="F165" s="346"/>
      <c r="G165" s="103" t="str">
        <f t="shared" si="4"/>
        <v xml:space="preserve">4. Diseña un prototipo de la innovación, evaluando los resultados de la aplicación en el mercado y su funcionalidad, teniendo en cuenta criterios de pertinencia y ética. </v>
      </c>
      <c r="H165" s="199">
        <v>4</v>
      </c>
      <c r="I165" s="199" t="str">
        <f t="shared" si="3"/>
        <v xml:space="preserve">4. 4. Diseña un prototipo de la innovación, evaluando los resultados de la aplicación en el mercado y su funcionalidad, teniendo en cuenta criterios de pertinencia y ética. </v>
      </c>
    </row>
    <row r="166" spans="1:9" hidden="1" x14ac:dyDescent="0.25">
      <c r="A166" s="350"/>
      <c r="B166" s="350"/>
      <c r="C166" s="347"/>
      <c r="D166" s="347"/>
      <c r="E166" s="347"/>
      <c r="F166" s="347"/>
      <c r="G166" s="103">
        <f t="shared" si="4"/>
        <v>0</v>
      </c>
      <c r="H166" s="199">
        <v>5</v>
      </c>
      <c r="I166" s="199" t="str">
        <f t="shared" si="3"/>
        <v xml:space="preserve">5. </v>
      </c>
    </row>
    <row r="167" spans="1:9" ht="34.5" customHeight="1" x14ac:dyDescent="0.25">
      <c r="A167" s="350" t="str">
        <f>CONCATENATE("Competencia para la empleabilidad N° 07 (CE7):
",Perfil_Egreso!A35)</f>
        <v>Competencia para la empleabilidad N° 07 (CE7):
Trabajo colaborativo.- Participar de forma activa en el logro de objetivos y metas comunes, integrándose con otras personas con criterio de respeto y justicia, sin estereotipos de género u otros, en un contexto determinado.(T)</v>
      </c>
      <c r="B167" s="350"/>
      <c r="C167" s="344" t="s">
        <v>232</v>
      </c>
      <c r="D167" s="345"/>
      <c r="E167" s="345"/>
      <c r="F167" s="346"/>
      <c r="G167" s="103" t="str">
        <f t="shared" si="4"/>
        <v xml:space="preserve">1. Participa activamente en el planteamiento y resolución de las tareas del equipo, valorando los aportes de cada miembro, sin estereotipos de género, étnicos u otros. </v>
      </c>
      <c r="H167" s="199">
        <v>1</v>
      </c>
      <c r="I167" s="199" t="str">
        <f t="shared" si="3"/>
        <v xml:space="preserve">1. 1. Participa activamente en el planteamiento y resolución de las tareas del equipo, valorando los aportes de cada miembro, sin estereotipos de género, étnicos u otros. </v>
      </c>
    </row>
    <row r="168" spans="1:9" ht="30" customHeight="1" x14ac:dyDescent="0.25">
      <c r="A168" s="350"/>
      <c r="B168" s="350"/>
      <c r="C168" s="344" t="s">
        <v>233</v>
      </c>
      <c r="D168" s="345"/>
      <c r="E168" s="345"/>
      <c r="F168" s="346"/>
      <c r="G168" s="103" t="str">
        <f t="shared" si="4"/>
        <v xml:space="preserve">2. Fomenta el reparto equitativo de tareas en el equipo, de acuerdo al nivel de dificultad y complejidad de las mismas, sin estereotipos de género, étnico u otros. </v>
      </c>
      <c r="H168" s="199">
        <v>2</v>
      </c>
      <c r="I168" s="199" t="str">
        <f t="shared" si="3"/>
        <v xml:space="preserve">2. 2. Fomenta el reparto equitativo de tareas en el equipo, de acuerdo al nivel de dificultad y complejidad de las mismas, sin estereotipos de género, étnico u otros. </v>
      </c>
    </row>
    <row r="169" spans="1:9" ht="32.25" customHeight="1" x14ac:dyDescent="0.25">
      <c r="A169" s="350"/>
      <c r="B169" s="350"/>
      <c r="C169" s="344" t="s">
        <v>234</v>
      </c>
      <c r="D169" s="345"/>
      <c r="E169" s="345"/>
      <c r="F169" s="346"/>
      <c r="G169" s="103" t="str">
        <f t="shared" si="4"/>
        <v xml:space="preserve">3. Expresa asertivamente y sin discriminación propuestas e ideas a quienes integran su equipo, considerando el contexto de la tarea, fomentando el espíritu de equipo y la integración de los puntos de vista de los demás </v>
      </c>
      <c r="H169" s="199">
        <v>3</v>
      </c>
      <c r="I169" s="199" t="str">
        <f t="shared" si="3"/>
        <v xml:space="preserve">3. 3. Expresa asertivamente y sin discriminación propuestas e ideas a quienes integran su equipo, considerando el contexto de la tarea, fomentando el espíritu de equipo y la integración de los puntos de vista de los demás </v>
      </c>
    </row>
    <row r="170" spans="1:9" ht="24" customHeight="1" x14ac:dyDescent="0.25">
      <c r="A170" s="350"/>
      <c r="B170" s="350"/>
      <c r="C170" s="344" t="s">
        <v>235</v>
      </c>
      <c r="D170" s="345"/>
      <c r="E170" s="345"/>
      <c r="F170" s="346"/>
      <c r="G170" s="103" t="str">
        <f t="shared" si="4"/>
        <v>4. Cumple con las tareas asignadas en el equipo, a tiempo y con calidad, contribuyendo al logro final.</v>
      </c>
      <c r="H170" s="199">
        <v>4</v>
      </c>
      <c r="I170" s="199" t="str">
        <f t="shared" si="3"/>
        <v>4. 4. Cumple con las tareas asignadas en el equipo, a tiempo y con calidad, contribuyendo al logro final.</v>
      </c>
    </row>
    <row r="171" spans="1:9" hidden="1" x14ac:dyDescent="0.25">
      <c r="A171" s="350"/>
      <c r="B171" s="350"/>
      <c r="C171" s="347"/>
      <c r="D171" s="347"/>
      <c r="E171" s="347"/>
      <c r="F171" s="347"/>
      <c r="G171" s="103">
        <f t="shared" si="4"/>
        <v>0</v>
      </c>
      <c r="H171" s="199">
        <v>5</v>
      </c>
      <c r="I171" s="199" t="str">
        <f t="shared" si="3"/>
        <v xml:space="preserve">5. </v>
      </c>
    </row>
    <row r="172" spans="1:9" ht="30" customHeight="1" x14ac:dyDescent="0.25">
      <c r="A172" s="350" t="str">
        <f>CONCATENATE("Competencia para la empleabilidad N° 08 (CE8):
",Perfil_Egreso!A36)</f>
        <v>Competencia para la empleabilidad N° 08 (CE8):
Liderazgo personal y profesional.- Articular recursos y potencialidades de cada integrante de su equipo logrando un trabajo comprometido, colaborativo, creativo, ético, sensible a su contexto social y ambiente, en pro del bien común(T).</v>
      </c>
      <c r="B172" s="350"/>
      <c r="C172" s="344" t="s">
        <v>236</v>
      </c>
      <c r="D172" s="345"/>
      <c r="E172" s="345"/>
      <c r="F172" s="346"/>
      <c r="G172" s="103" t="str">
        <f t="shared" si="4"/>
        <v>1. Identifica sus fortalezas y debilidades, mostrando disposición a las recomendaciones y evaluaciones de los otros.</v>
      </c>
      <c r="H172" s="199">
        <v>1</v>
      </c>
      <c r="I172" s="199" t="str">
        <f t="shared" si="3"/>
        <v>1. 1. Identifica sus fortalezas y debilidades, mostrando disposición a las recomendaciones y evaluaciones de los otros.</v>
      </c>
    </row>
    <row r="173" spans="1:9" ht="32.25" customHeight="1" x14ac:dyDescent="0.25">
      <c r="A173" s="350"/>
      <c r="B173" s="350"/>
      <c r="C173" s="344" t="s">
        <v>237</v>
      </c>
      <c r="D173" s="345"/>
      <c r="E173" s="345"/>
      <c r="F173" s="346"/>
      <c r="G173" s="103" t="str">
        <f t="shared" si="4"/>
        <v>2. Establece comunicación oral y escrita, empática, inclusiva y horizontal, fomentando una cultura organizacional de respeto por la dignidad de la persona y la equidad.</v>
      </c>
      <c r="H173" s="199">
        <v>2</v>
      </c>
      <c r="I173" s="199" t="str">
        <f t="shared" si="3"/>
        <v>2. 2. Establece comunicación oral y escrita, empática, inclusiva y horizontal, fomentando una cultura organizacional de respeto por la dignidad de la persona y la equidad.</v>
      </c>
    </row>
    <row r="174" spans="1:9" ht="32.25" customHeight="1" x14ac:dyDescent="0.25">
      <c r="A174" s="350"/>
      <c r="B174" s="350"/>
      <c r="C174" s="344" t="s">
        <v>238</v>
      </c>
      <c r="D174" s="345"/>
      <c r="E174" s="345"/>
      <c r="F174" s="346"/>
      <c r="G174" s="103" t="str">
        <f t="shared" si="4"/>
        <v xml:space="preserve">3. Establece relaciones de convivencia saludable y una cultura de la gestión constructiva del conflicto fomentando comportamientos éticos orientadas al bien común y rechazando las prácticas de corrupción. </v>
      </c>
      <c r="H174" s="199">
        <v>3</v>
      </c>
      <c r="I174" s="199" t="str">
        <f t="shared" si="3"/>
        <v xml:space="preserve">3. 3. Establece relaciones de convivencia saludable y una cultura de la gestión constructiva del conflicto fomentando comportamientos éticos orientadas al bien común y rechazando las prácticas de corrupción. </v>
      </c>
    </row>
    <row r="175" spans="1:9" ht="36.75" customHeight="1" x14ac:dyDescent="0.25">
      <c r="A175" s="355"/>
      <c r="B175" s="355"/>
      <c r="C175" s="344" t="s">
        <v>239</v>
      </c>
      <c r="D175" s="345"/>
      <c r="E175" s="345"/>
      <c r="F175" s="346"/>
      <c r="G175" s="103" t="str">
        <f t="shared" si="4"/>
        <v>4. Desarrolla una cultura de calidad y mejora continua para el logro de objetivos, fomentando la participación y el compromiso del equipo y de sí mismo, con su entorno local, regional y nacional.</v>
      </c>
      <c r="H175" s="199">
        <v>4</v>
      </c>
      <c r="I175" s="199" t="str">
        <f t="shared" si="3"/>
        <v>4. 4. Desarrolla una cultura de calidad y mejora continua para el logro de objetivos, fomentando la participación y el compromiso del equipo y de sí mismo, con su entorno local, regional y nacional.</v>
      </c>
    </row>
    <row r="176" spans="1:9" hidden="1" x14ac:dyDescent="0.25">
      <c r="A176" s="356"/>
      <c r="B176" s="356"/>
      <c r="C176" s="344"/>
      <c r="D176" s="345"/>
      <c r="E176" s="345"/>
      <c r="F176" s="346"/>
      <c r="G176" s="103">
        <f t="shared" si="4"/>
        <v>0</v>
      </c>
      <c r="H176" s="199">
        <v>5</v>
      </c>
      <c r="I176" s="199" t="str">
        <f t="shared" si="3"/>
        <v xml:space="preserve">5. </v>
      </c>
    </row>
    <row r="177" spans="1:9" hidden="1" x14ac:dyDescent="0.25">
      <c r="A177" s="350" t="str">
        <f>CONCATENATE("Competencia para la empleabilidad N° 09 (CE9):
",Perfil_Egreso!A37)</f>
        <v xml:space="preserve">Competencia para la empleabilidad N° 09 (CE9):
</v>
      </c>
      <c r="B177" s="350"/>
      <c r="C177" s="347"/>
      <c r="D177" s="347"/>
      <c r="E177" s="347"/>
      <c r="F177" s="347"/>
      <c r="G177" s="103">
        <f t="shared" si="4"/>
        <v>0</v>
      </c>
      <c r="H177" s="199">
        <v>1</v>
      </c>
      <c r="I177" s="199" t="str">
        <f t="shared" si="3"/>
        <v xml:space="preserve">1. </v>
      </c>
    </row>
    <row r="178" spans="1:9" hidden="1" x14ac:dyDescent="0.25">
      <c r="A178" s="350"/>
      <c r="B178" s="350"/>
      <c r="C178" s="347"/>
      <c r="D178" s="347"/>
      <c r="E178" s="347"/>
      <c r="F178" s="347"/>
      <c r="G178" s="103">
        <f t="shared" si="4"/>
        <v>0</v>
      </c>
      <c r="H178" s="199">
        <v>2</v>
      </c>
      <c r="I178" s="199" t="str">
        <f t="shared" si="3"/>
        <v xml:space="preserve">2. </v>
      </c>
    </row>
    <row r="179" spans="1:9" hidden="1" x14ac:dyDescent="0.25">
      <c r="A179" s="350"/>
      <c r="B179" s="350"/>
      <c r="C179" s="347"/>
      <c r="D179" s="347"/>
      <c r="E179" s="347"/>
      <c r="F179" s="347"/>
      <c r="G179" s="103">
        <f t="shared" si="4"/>
        <v>0</v>
      </c>
      <c r="H179" s="199">
        <v>3</v>
      </c>
      <c r="I179" s="199" t="str">
        <f t="shared" si="3"/>
        <v xml:space="preserve">3. </v>
      </c>
    </row>
    <row r="180" spans="1:9" hidden="1" x14ac:dyDescent="0.25">
      <c r="A180" s="350"/>
      <c r="B180" s="350"/>
      <c r="C180" s="347"/>
      <c r="D180" s="347"/>
      <c r="E180" s="347"/>
      <c r="F180" s="347"/>
      <c r="G180" s="103">
        <f t="shared" si="4"/>
        <v>0</v>
      </c>
      <c r="H180" s="199">
        <v>4</v>
      </c>
      <c r="I180" s="199" t="str">
        <f t="shared" si="3"/>
        <v xml:space="preserve">4. </v>
      </c>
    </row>
    <row r="181" spans="1:9" hidden="1" x14ac:dyDescent="0.25">
      <c r="A181" s="350"/>
      <c r="B181" s="350"/>
      <c r="C181" s="347"/>
      <c r="D181" s="347"/>
      <c r="E181" s="347"/>
      <c r="F181" s="347"/>
      <c r="G181" s="103">
        <f t="shared" si="4"/>
        <v>0</v>
      </c>
      <c r="H181" s="199">
        <v>5</v>
      </c>
      <c r="I181" s="199" t="str">
        <f t="shared" si="3"/>
        <v xml:space="preserve">5. </v>
      </c>
    </row>
    <row r="182" spans="1:9" hidden="1" x14ac:dyDescent="0.25">
      <c r="A182" s="350" t="str">
        <f>CONCATENATE("Competencia para la empleabilidad N° 10 (CE10):
",Perfil_Egreso!A38)</f>
        <v xml:space="preserve">Competencia para la empleabilidad N° 10 (CE10):
</v>
      </c>
      <c r="B182" s="350"/>
      <c r="C182" s="347"/>
      <c r="D182" s="347"/>
      <c r="E182" s="347"/>
      <c r="F182" s="347"/>
      <c r="G182" s="103">
        <f t="shared" si="4"/>
        <v>0</v>
      </c>
      <c r="H182" s="199">
        <v>1</v>
      </c>
      <c r="I182" s="199" t="str">
        <f t="shared" si="3"/>
        <v xml:space="preserve">1. </v>
      </c>
    </row>
    <row r="183" spans="1:9" hidden="1" x14ac:dyDescent="0.25">
      <c r="A183" s="350"/>
      <c r="B183" s="350"/>
      <c r="C183" s="347"/>
      <c r="D183" s="347"/>
      <c r="E183" s="347"/>
      <c r="F183" s="347"/>
      <c r="G183" s="103">
        <f t="shared" si="4"/>
        <v>0</v>
      </c>
      <c r="H183" s="199">
        <v>2</v>
      </c>
      <c r="I183" s="199" t="str">
        <f t="shared" si="3"/>
        <v xml:space="preserve">2. </v>
      </c>
    </row>
    <row r="184" spans="1:9" hidden="1" x14ac:dyDescent="0.25">
      <c r="A184" s="350"/>
      <c r="B184" s="350"/>
      <c r="C184" s="347"/>
      <c r="D184" s="347"/>
      <c r="E184" s="347"/>
      <c r="F184" s="347"/>
      <c r="G184" s="103">
        <f t="shared" si="4"/>
        <v>0</v>
      </c>
      <c r="H184" s="199">
        <v>3</v>
      </c>
      <c r="I184" s="199" t="str">
        <f t="shared" si="3"/>
        <v xml:space="preserve">3. </v>
      </c>
    </row>
    <row r="185" spans="1:9" hidden="1" x14ac:dyDescent="0.25">
      <c r="A185" s="350"/>
      <c r="B185" s="350"/>
      <c r="C185" s="347"/>
      <c r="D185" s="347"/>
      <c r="E185" s="347"/>
      <c r="F185" s="347"/>
      <c r="G185" s="103">
        <f t="shared" si="4"/>
        <v>0</v>
      </c>
      <c r="H185" s="199">
        <v>4</v>
      </c>
      <c r="I185" s="199" t="str">
        <f t="shared" si="3"/>
        <v xml:space="preserve">4. </v>
      </c>
    </row>
    <row r="186" spans="1:9" hidden="1" x14ac:dyDescent="0.25">
      <c r="A186" s="350"/>
      <c r="B186" s="350"/>
      <c r="C186" s="347"/>
      <c r="D186" s="347"/>
      <c r="E186" s="347"/>
      <c r="F186" s="347"/>
      <c r="G186" s="103">
        <f t="shared" si="4"/>
        <v>0</v>
      </c>
      <c r="H186" s="199">
        <v>5</v>
      </c>
      <c r="I186" s="199" t="str">
        <f t="shared" si="3"/>
        <v xml:space="preserve">5. </v>
      </c>
    </row>
    <row r="187" spans="1:9" hidden="1" x14ac:dyDescent="0.25">
      <c r="A187" s="350" t="str">
        <f>CONCATENATE("Competencia para la empleabilidad N° 11 (CE11):
",Perfil_Egreso!A39)</f>
        <v xml:space="preserve">Competencia para la empleabilidad N° 11 (CE11):
</v>
      </c>
      <c r="B187" s="350"/>
      <c r="C187" s="347"/>
      <c r="D187" s="347"/>
      <c r="E187" s="347"/>
      <c r="F187" s="347"/>
      <c r="G187" s="103">
        <f t="shared" ref="G187:G196" si="6">C187</f>
        <v>0</v>
      </c>
      <c r="H187" s="199">
        <v>1</v>
      </c>
      <c r="I187" s="199" t="str">
        <f t="shared" ref="I187:I196" si="7">CONCATENATE(H187,". ",C187)</f>
        <v xml:space="preserve">1. </v>
      </c>
    </row>
    <row r="188" spans="1:9" hidden="1" x14ac:dyDescent="0.25">
      <c r="A188" s="350"/>
      <c r="B188" s="350"/>
      <c r="C188" s="347"/>
      <c r="D188" s="347"/>
      <c r="E188" s="347"/>
      <c r="F188" s="347"/>
      <c r="G188" s="103">
        <f t="shared" si="6"/>
        <v>0</v>
      </c>
      <c r="H188" s="199">
        <v>2</v>
      </c>
      <c r="I188" s="199" t="str">
        <f t="shared" si="7"/>
        <v xml:space="preserve">2. </v>
      </c>
    </row>
    <row r="189" spans="1:9" hidden="1" x14ac:dyDescent="0.25">
      <c r="A189" s="350"/>
      <c r="B189" s="350"/>
      <c r="C189" s="347"/>
      <c r="D189" s="347"/>
      <c r="E189" s="347"/>
      <c r="F189" s="347"/>
      <c r="G189" s="103">
        <f t="shared" si="6"/>
        <v>0</v>
      </c>
      <c r="H189" s="199">
        <v>3</v>
      </c>
      <c r="I189" s="199" t="str">
        <f t="shared" si="7"/>
        <v xml:space="preserve">3. </v>
      </c>
    </row>
    <row r="190" spans="1:9" hidden="1" x14ac:dyDescent="0.25">
      <c r="A190" s="350"/>
      <c r="B190" s="350"/>
      <c r="C190" s="347"/>
      <c r="D190" s="347"/>
      <c r="E190" s="347"/>
      <c r="F190" s="347"/>
      <c r="G190" s="103">
        <f t="shared" si="6"/>
        <v>0</v>
      </c>
      <c r="H190" s="199">
        <v>4</v>
      </c>
      <c r="I190" s="199" t="str">
        <f t="shared" si="7"/>
        <v xml:space="preserve">4. </v>
      </c>
    </row>
    <row r="191" spans="1:9" hidden="1" x14ac:dyDescent="0.25">
      <c r="A191" s="350"/>
      <c r="B191" s="350"/>
      <c r="C191" s="347"/>
      <c r="D191" s="347"/>
      <c r="E191" s="347"/>
      <c r="F191" s="347"/>
      <c r="G191" s="103">
        <f t="shared" si="6"/>
        <v>0</v>
      </c>
      <c r="H191" s="199">
        <v>5</v>
      </c>
      <c r="I191" s="199" t="str">
        <f t="shared" si="7"/>
        <v xml:space="preserve">5. </v>
      </c>
    </row>
    <row r="192" spans="1:9" hidden="1" x14ac:dyDescent="0.25">
      <c r="A192" s="350" t="str">
        <f>CONCATENATE("Competencia para la empleabilidad N° 12 (CE12):
",Perfil_Egreso!A40)</f>
        <v xml:space="preserve">Competencia para la empleabilidad N° 12 (CE12):
</v>
      </c>
      <c r="B192" s="350"/>
      <c r="C192" s="347"/>
      <c r="D192" s="347"/>
      <c r="E192" s="347"/>
      <c r="F192" s="347"/>
      <c r="G192" s="103">
        <f t="shared" si="6"/>
        <v>0</v>
      </c>
      <c r="H192" s="199">
        <v>1</v>
      </c>
      <c r="I192" s="199" t="str">
        <f t="shared" si="7"/>
        <v xml:space="preserve">1. </v>
      </c>
    </row>
    <row r="193" spans="1:9" hidden="1" x14ac:dyDescent="0.25">
      <c r="A193" s="350"/>
      <c r="B193" s="350"/>
      <c r="C193" s="347"/>
      <c r="D193" s="347"/>
      <c r="E193" s="347"/>
      <c r="F193" s="347"/>
      <c r="G193" s="103">
        <f t="shared" si="6"/>
        <v>0</v>
      </c>
      <c r="H193" s="199">
        <v>2</v>
      </c>
      <c r="I193" s="199" t="str">
        <f t="shared" si="7"/>
        <v xml:space="preserve">2. </v>
      </c>
    </row>
    <row r="194" spans="1:9" hidden="1" x14ac:dyDescent="0.25">
      <c r="A194" s="350"/>
      <c r="B194" s="350"/>
      <c r="C194" s="347"/>
      <c r="D194" s="347"/>
      <c r="E194" s="347"/>
      <c r="F194" s="347"/>
      <c r="G194" s="103">
        <f t="shared" si="6"/>
        <v>0</v>
      </c>
      <c r="H194" s="199">
        <v>3</v>
      </c>
      <c r="I194" s="199" t="str">
        <f t="shared" si="7"/>
        <v xml:space="preserve">3. </v>
      </c>
    </row>
    <row r="195" spans="1:9" hidden="1" x14ac:dyDescent="0.25">
      <c r="A195" s="350"/>
      <c r="B195" s="350"/>
      <c r="C195" s="347"/>
      <c r="D195" s="347"/>
      <c r="E195" s="347"/>
      <c r="F195" s="347"/>
      <c r="G195" s="103">
        <f t="shared" si="6"/>
        <v>0</v>
      </c>
      <c r="H195" s="199">
        <v>4</v>
      </c>
      <c r="I195" s="199" t="str">
        <f t="shared" si="7"/>
        <v xml:space="preserve">4. </v>
      </c>
    </row>
    <row r="196" spans="1:9" hidden="1" x14ac:dyDescent="0.25">
      <c r="A196" s="350"/>
      <c r="B196" s="350"/>
      <c r="C196" s="347"/>
      <c r="D196" s="347"/>
      <c r="E196" s="347"/>
      <c r="F196" s="347"/>
      <c r="G196" s="103">
        <f t="shared" si="6"/>
        <v>0</v>
      </c>
      <c r="H196" s="199">
        <v>5</v>
      </c>
      <c r="I196" s="199" t="str">
        <f t="shared" si="7"/>
        <v xml:space="preserve">5. </v>
      </c>
    </row>
    <row r="197" spans="1:9" hidden="1" x14ac:dyDescent="0.25">
      <c r="A197" s="353"/>
      <c r="B197" s="354"/>
      <c r="C197" s="354"/>
      <c r="D197" s="354"/>
      <c r="E197" s="354"/>
      <c r="F197" s="354"/>
      <c r="G197" s="103">
        <f>A197</f>
        <v>0</v>
      </c>
    </row>
    <row r="198" spans="1:9" ht="93" customHeight="1" x14ac:dyDescent="0.25">
      <c r="A198" s="352" t="s">
        <v>155</v>
      </c>
      <c r="B198" s="352"/>
      <c r="C198" s="352"/>
      <c r="D198" s="352"/>
      <c r="E198" s="352"/>
      <c r="F198" s="352"/>
      <c r="G198" s="103"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algorithmName="SHA-512" hashValue="/G8qU+H0kecZFHro9PTbJMpAh3Y4TPS1dLdw5bJDNdH/ykPbKbQhugBMs2ajP4s76AHgAqjlEi42CBtR03Jx/A==" saltValue="5/vLfBvGJQnjC2Pvh83mTQ==" spinCount="100000" sheet="1" objects="1" scenarios="1" formatCells="0" formatRows="0" insertRows="0" deleteRows="0" autoFilter="0"/>
  <autoFilter xmlns:x14="http://schemas.microsoft.com/office/spreadsheetml/2009/9/main" ref="A14:G198">
    <filterColumn colId="0" showButton="0"/>
    <filterColumn colId="2" showButton="0"/>
    <filterColumn colId="3" showButton="0"/>
    <filterColumn colId="4" showButton="0"/>
    <filterColumn colId="6">
      <filters>
        <mc:AlternateContent xmlns:mc="http://schemas.openxmlformats.org/markup-compatibility/2006">
          <mc:Choice Requires="x14">
            <x14:filter val="#¡REF!"/>
            <x14:filter val="1. Actúa con honestidad, honradez, integridad y ética en los múltiples roles que asume, fomentando una cultura transparente, orientada al bien común, en contextos sociales y laborales."/>
            <x14:filter val="1. Comprende las ideas principales de textos claros y en lengua estándar referidos a asuntos cotidianos que tienen lugat en el trabajo, en la escuela, durante el tiempo de ocio, y a temas actuales o asuntos de interés personal o profesional."/>
            <x14:filter val="1. Coordina la ejecución de las actividades del Plan Operativo, en función a los procedimientos establecidos por la empresa y a la normativa vigente."/>
            <x14:filter val="1. Elabora documentos de comunicación y de soporte a la gestión, según las necesidades de la empresa."/>
            <x14:filter val="1. Elabora el Plan Operativo, considerando la disponibilidad de los diferentes recursos en función a lo establecido en el Plan Estratégico, políticas de la empresa y normativa vigente."/>
            <x14:filter val="1. Explora su entorno para identificar ideas de mejora significativas u originales a problemas, necesidades u oportunidades de su contexto social, cultural y productivo."/>
            <x14:filter val="1. Identifica las causas que originan el problema, teniendo en cuenta el contexto."/>
            <x14:filter val="1. Identifica sus fortalezas y debilidades, mostrando disposición a las recomendaciones y evaluaciones de los otros."/>
            <x14:filter val="1. Participa activamente en el planteamiento y resolución de las tareas del equipo, valorando los aportes de cada miembro, sin estereotipos de género, étnicos u otros."/>
            <x14:filter val="1. Utiliza estrategias de escucha activa y asertiva en contextos sociales y laborales, sin estereotipos de género u otros."/>
            <x14:filter val="2. Analiza la viabilidad de las ideas de mejora planteadas en función a los recursos, oportunidades y factibilidad de su contexto social, cultural y productivo."/>
            <x14:filter val="2. Contribuye al establecimiento de relaciones justas, basadas en el respeto de los derechos de la persona y cumplimiento de las obligaciones y de las normas que aseguren una convivencia democrática."/>
            <x14:filter val="2. Controla la ejecución de las actividades del Plan Operativo, en función a los procedimientos establecidos por la empresa y a la normativa vigente."/>
            <x14:filter val="2. Establece comunicación oral y escrita, empática, inclusiva y horizontal, fomentando una cultura organizacional de respeto por la dignidad de la persona y la equidad."/>
            <x14:filter val="2. Fomenta el reparto equitativo de tareas en el equipo, de acuerdo al nivel de dificultad y complejidad de las mismas, sin estereotipos de género, étnico u otros."/>
            <x14:filter val="2. Implementa la ejecución del Plan operativo, teniendo en cuenta las políticas de la empresa y la normativa vigente."/>
            <x14:filter val="2. Interactua en diversas situaciones y conversaciones que traten temas cotidianos de interés personal y profesional."/>
            <x14:filter val="2. Organiza información de manera oral y escrita en contextos sociales y laborales, de manera objetiva y empática."/>
            <x14:filter val="2. Propone estrategias de solución,  teniendo, en cuenta criterios de pertinencia, ética, igualdad e inclusión."/>
            <x14:filter val="2. Realiza el registro de control de los documentos recibidos y emitidos, en función a los objetivos y necesidades de la empresa."/>
            <x14:filter val="3. Aplica los códigos de ética en su quehacer profesional de manera autónoma, con responsabilidad y haciendo uso eficiente de los recursos."/>
            <x14:filter val="3. Elabora un plan de acción para el desarrollo de la innovación, teniendo en cuenta criterios de pertinencia, ética, igualdad e inclusión."/>
            <x14:filter val="3. Establece relaciones de convivencia saludable y una cultura de la gestión constructiva del conflicto fomentando comportamientos éticos orientadas al bien común y rechazando las prácticas de corrupción."/>
            <x14:filter val="3. Evalúa los indicadores de gestión del Plan Operativo, según los objetivos de la empresa."/>
            <x14:filter val="3. Evalua posibles soluciones al problema, teniendo en cuenta criterios de pertiencia, ética, igualidad e inclusión."/>
            <x14:filter val="3. Expresa asertivamente y sin discriminación propuestas e ideas a quienes integran su equipo, considerando el contexto de la tarea, fomentando el espíritu de equipo y la integración de los puntos de vista de los demás"/>
            <x14:filter val="3. Expresa de manera clara conceptos, ideas, sentimientos y hechos en forma oral y escrita y a través de distintos medios, incluyendo los medios virtuales, utilizando el lenguaje de acuerdo a los contextos sociales y laborales, sin estereotipos de género u otro."/>
            <x14:filter val="3. Produce textos sencillos y coherentes sobre temas que le son familiares o en los que tiene un interés personal."/>
            <x14:filter val="3. Propone acciones de mejora para el cumplimiento de los objetivos, en función al Plan Operativo de la empresa."/>
            <x14:filter val="3. Realiza el seguimiento a los trámites documentarios, de acuerdo a los procedimientos establecidos por la empresa y a la normativa vigente."/>
            <x14:filter val="4. Aplica herramientas para dar solución al problema, de manera sostenible."/>
            <x14:filter val="4. Atiende al público, maneja arivos  y/o personal en base a los requerimientos de información y entrevistas solicitadas,de acuerdo a los procedimientos establecidos por la empresa y la normativa vigente."/>
            <x14:filter val="4. Cumple con las tareas asignadas en el equipo, a tiempo y con calidad, contribuyendo al logro final."/>
            <x14:filter val="4. Desarrolla una cultura de calidad y mejora continua para el logro de objetivos, fomentando la participación y el compromiso del equipo y de sí mismo, con su entorno local, regional y nacional."/>
            <x14:filter val="4. Describe experiencias, acontecimientos, deseos y aspiraciones y justificar brevemente sus opiniones o explicar sus planes con claridad y coherencia."/>
            <x14:filter val="4. Diseña un prototipo de la innovación, evaluando los resultados de la aplicación en el mercado y su funcionalidad, teniendo en cuenta criterios de pertinencia y ética."/>
            <x14:filter val="4. Evalúa informes y reportes de gestión del área asignada, en función a los procedimientos establecidos por la empresa y normativa vigente."/>
            <x14:filter val="4. Interpreta conceptos, ideas, sentimientos y hechos provenientes de distintos medios, considerando el contexto social y laboral."/>
            <x14:filter val="4. Mantiene actualizada la relación de actividades y avance del área, de acuerdo a los procedimientos establecidos por la empresa y a la normativa vigente."/>
            <x14:filter val="5. Elabora reportes de gestión, estableciendo observaciones y acciones de mejora, según los objetivos de la empresa."/>
            <x14:filter val="5. Presenta informes detallados consolidados del área, de acuerdo a los procedimientos establecidos por la empresa y a la normativa vigente."/>
            <x14:filter val="COMPETENCIAS PARA LA EMPLEABILIDAD"/>
            <x14:filter val="INDICADORES DE LOGRO DE LA COMPETENCIA"/>
            <x14:filter val="Pautas generales:_x000a_1. Las competencias específicas y de empleabilidad consignadas en el presente formato son las mismas del perfil de egreso._x000a_2. Los indicadores de logro de las unidades de competencia deben ser los mismos del CNOF. En caso que el programa de estudio no se encuentre en el CNOF los indicadores de logro deben ser definidos por el IES._x000a_3. Los indicadores de logro de las competencias para la empleabilidad deben ser definidos por el IES._x000a__x000a_*Se considera el código de la carrera del CNOF.  En caso de que el programa no se encuentre en el CNOF  dejarlo en blanco.      _x000a_** Indicar  sólo en el caso de que sea Dual o En Alternancia, caso contrario dejar la celda en blanco."/>
          </mc:Choice>
          <mc:Fallback>
            <filter val="#¡REF!"/>
            <filter val="1. Actúa con honestidad, honradez, integridad y ética en los múltiples roles que asume, fomentando una cultura transparente, orientada al bien común, en contextos sociales y laborales."/>
            <filter val="1. Comprende las ideas principales de textos claros y en lengua estándar referidos a asuntos cotidianos que tienen lugat en el trabajo, en la escuela, durante el tiempo de ocio, y a temas actuales o asuntos de interés personal o profesional."/>
            <filter val="1. Coordina la ejecución de las actividades del Plan Operativo, en función a los procedimientos establecidos por la empresa y a la normativa vigente."/>
            <filter val="1. Elabora documentos de comunicación y de soporte a la gestión, según las necesidades de la empresa."/>
            <filter val="1. Elabora el Plan Operativo, considerando la disponibilidad de los diferentes recursos en función a lo establecido en el Plan Estratégico, políticas de la empresa y normativa vigente."/>
            <filter val="1. Explora su entorno para identificar ideas de mejora significativas u originales a problemas, necesidades u oportunidades de su contexto social, cultural y productivo."/>
            <filter val="1. Identifica las causas que originan el problema, teniendo en cuenta el contexto."/>
            <filter val="1. Identifica sus fortalezas y debilidades, mostrando disposición a las recomendaciones y evaluaciones de los otros."/>
            <filter val="1. Participa activamente en el planteamiento y resolución de las tareas del equipo, valorando los aportes de cada miembro, sin estereotipos de género, étnicos u otros."/>
            <filter val="1. Utiliza estrategias de escucha activa y asertiva en contextos sociales y laborales, sin estereotipos de género u otros."/>
            <filter val="2. Analiza la viabilidad de las ideas de mejora planteadas en función a los recursos, oportunidades y factibilidad de su contexto social, cultural y productivo."/>
            <filter val="2. Contribuye al establecimiento de relaciones justas, basadas en el respeto de los derechos de la persona y cumplimiento de las obligaciones y de las normas que aseguren una convivencia democrática."/>
            <filter val="2. Controla la ejecución de las actividades del Plan Operativo, en función a los procedimientos establecidos por la empresa y a la normativa vigente."/>
            <filter val="2. Establece comunicación oral y escrita, empática, inclusiva y horizontal, fomentando una cultura organizacional de respeto por la dignidad de la persona y la equidad."/>
            <filter val="2. Fomenta el reparto equitativo de tareas en el equipo, de acuerdo al nivel de dificultad y complejidad de las mismas, sin estereotipos de género, étnico u otros."/>
            <filter val="2. Implementa la ejecución del Plan operativo, teniendo en cuenta las políticas de la empresa y la normativa vigente."/>
            <filter val="2. Interactua en diversas situaciones y conversaciones que traten temas cotidianos de interés personal y profesional."/>
            <filter val="2. Organiza información de manera oral y escrita en contextos sociales y laborales, de manera objetiva y empática."/>
            <filter val="2. Propone estrategias de solución,  teniendo, en cuenta criterios de pertinencia, ética, igualdad e inclusión."/>
            <filter val="2. Realiza el registro de control de los documentos recibidos y emitidos, en función a los objetivos y necesidades de la empresa."/>
            <filter val="3. Aplica los códigos de ética en su quehacer profesional de manera autónoma, con responsabilidad y haciendo uso eficiente de los recursos."/>
            <filter val="3. Elabora un plan de acción para el desarrollo de la innovación, teniendo en cuenta criterios de pertinencia, ética, igualdad e inclusión."/>
            <filter val="3. Establece relaciones de convivencia saludable y una cultura de la gestión constructiva del conflicto fomentando comportamientos éticos orientadas al bien común y rechazando las prácticas de corrupción."/>
            <filter val="3. Evalúa los indicadores de gestión del Plan Operativo, según los objetivos de la empresa."/>
            <filter val="3. Evalua posibles soluciones al problema, teniendo en cuenta criterios de pertiencia, ética, igualidad e inclusión."/>
            <filter val="3. Expresa asertivamente y sin discriminación propuestas e ideas a quienes integran su equipo, considerando el contexto de la tarea, fomentando el espíritu de equipo y la integración de los puntos de vista de los demás"/>
            <filter val="3. Produce textos sencillos y coherentes sobre temas que le son familiares o en los que tiene un interés personal."/>
            <filter val="3. Propone acciones de mejora para el cumplimiento de los objetivos, en función al Plan Operativo de la empresa."/>
            <filter val="3. Realiza el seguimiento a los trámites documentarios, de acuerdo a los procedimientos establecidos por la empresa y a la normativa vigente."/>
            <filter val="4. Aplica herramientas para dar solución al problema, de manera sostenible."/>
            <filter val="4. Atiende al público, maneja arivos  y/o personal en base a los requerimientos de información y entrevistas solicitadas,de acuerdo a los procedimientos establecidos por la empresa y la normativa vigente."/>
            <filter val="4. Cumple con las tareas asignadas en el equipo, a tiempo y con calidad, contribuyendo al logro final."/>
            <filter val="4. Desarrolla una cultura de calidad y mejora continua para el logro de objetivos, fomentando la participación y el compromiso del equipo y de sí mismo, con su entorno local, regional y nacional."/>
            <filter val="4. Describe experiencias, acontecimientos, deseos y aspiraciones y justificar brevemente sus opiniones o explicar sus planes con claridad y coherencia."/>
            <filter val="4. Diseña un prototipo de la innovación, evaluando los resultados de la aplicación en el mercado y su funcionalidad, teniendo en cuenta criterios de pertinencia y ética."/>
            <filter val="4. Evalúa informes y reportes de gestión del área asignada, en función a los procedimientos establecidos por la empresa y normativa vigente."/>
            <filter val="4. Interpreta conceptos, ideas, sentimientos y hechos provenientes de distintos medios, considerando el contexto social y laboral."/>
            <filter val="4. Mantiene actualizada la relación de actividades y avance del área, de acuerdo a los procedimientos establecidos por la empresa y a la normativa vigente."/>
            <filter val="5. Elabora reportes de gestión, estableciendo observaciones y acciones de mejora, según los objetivos de la empresa."/>
            <filter val="5. Presenta informes detallados consolidados del área, de acuerdo a los procedimientos establecidos por la empresa y a la normativa vigente."/>
            <filter val="COMPETENCIAS PARA LA EMPLEABILIDAD"/>
            <filter val="INDICADORES DE LOGRO DE LA COMPETENCIA"/>
          </mc:Fallback>
        </mc:AlternateContent>
      </filters>
    </filterColumn>
  </autoFilter>
  <mergeCells count="213">
    <mergeCell ref="C179:F179"/>
    <mergeCell ref="C181:F181"/>
    <mergeCell ref="C167:F167"/>
    <mergeCell ref="C168:F168"/>
    <mergeCell ref="C169:F169"/>
    <mergeCell ref="C171:F171"/>
    <mergeCell ref="C184:F184"/>
    <mergeCell ref="C186:F186"/>
    <mergeCell ref="C185:F185"/>
    <mergeCell ref="C180:F180"/>
    <mergeCell ref="C175:F175"/>
    <mergeCell ref="A1:F1"/>
    <mergeCell ref="B3:C3"/>
    <mergeCell ref="E3:F3"/>
    <mergeCell ref="A14:B14"/>
    <mergeCell ref="A15:B29"/>
    <mergeCell ref="A13:F13"/>
    <mergeCell ref="C14:F14"/>
    <mergeCell ref="C15:F15"/>
    <mergeCell ref="C16:F16"/>
    <mergeCell ref="E11:F11"/>
    <mergeCell ref="B11:C11"/>
    <mergeCell ref="C17:F17"/>
    <mergeCell ref="C18:F18"/>
    <mergeCell ref="C23:F23"/>
    <mergeCell ref="C29:F29"/>
    <mergeCell ref="C24:F24"/>
    <mergeCell ref="C25:F25"/>
    <mergeCell ref="C26:F26"/>
    <mergeCell ref="C27:F27"/>
    <mergeCell ref="C28:F28"/>
    <mergeCell ref="C19:F19"/>
    <mergeCell ref="C20:F20"/>
    <mergeCell ref="C21:F21"/>
    <mergeCell ref="C22:F22"/>
    <mergeCell ref="C31:F31"/>
    <mergeCell ref="C36:F36"/>
    <mergeCell ref="C30:F30"/>
    <mergeCell ref="C32:F32"/>
    <mergeCell ref="C35:F35"/>
    <mergeCell ref="C33:F33"/>
    <mergeCell ref="C34:F34"/>
    <mergeCell ref="C37:F37"/>
    <mergeCell ref="C38:F38"/>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77:F177"/>
    <mergeCell ref="C178:F178"/>
    <mergeCell ref="C162:F162"/>
    <mergeCell ref="C163:F163"/>
    <mergeCell ref="C164:F164"/>
    <mergeCell ref="C166:F166"/>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C113:F113"/>
    <mergeCell ref="C119:F119"/>
    <mergeCell ref="A120:B134"/>
    <mergeCell ref="C120:F120"/>
    <mergeCell ref="C121:F121"/>
    <mergeCell ref="C122:F122"/>
    <mergeCell ref="C123:F123"/>
    <mergeCell ref="C124:F124"/>
    <mergeCell ref="C125:F125"/>
    <mergeCell ref="C126:F126"/>
    <mergeCell ref="C127:F127"/>
    <mergeCell ref="C128:F128"/>
    <mergeCell ref="C134:F134"/>
    <mergeCell ref="C129:F129"/>
    <mergeCell ref="C130:F130"/>
    <mergeCell ref="C131:F131"/>
    <mergeCell ref="C132:F132"/>
    <mergeCell ref="C133:F13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68:F68"/>
    <mergeCell ref="C74:F74"/>
    <mergeCell ref="C51:F51"/>
    <mergeCell ref="C52:F52"/>
    <mergeCell ref="C53:F53"/>
    <mergeCell ref="C59:F59"/>
    <mergeCell ref="C64:F64"/>
    <mergeCell ref="C65:F65"/>
    <mergeCell ref="C58:F58"/>
    <mergeCell ref="C69:F69"/>
    <mergeCell ref="C70:F70"/>
    <mergeCell ref="C71:F71"/>
    <mergeCell ref="C72:F72"/>
    <mergeCell ref="C73:F73"/>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39:F39"/>
    <mergeCell ref="C40:F40"/>
    <mergeCell ref="C41:F41"/>
    <mergeCell ref="C42:F42"/>
    <mergeCell ref="C43:F43"/>
    <mergeCell ref="C54:F54"/>
    <mergeCell ref="C55:F55"/>
    <mergeCell ref="C56:F56"/>
    <mergeCell ref="C57:F57"/>
    <mergeCell ref="C48:F48"/>
    <mergeCell ref="C155:F155"/>
    <mergeCell ref="C150:F150"/>
    <mergeCell ref="C145:F145"/>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35:F135"/>
    <mergeCell ref="C136:F136"/>
    <mergeCell ref="C137:F137"/>
    <mergeCell ref="A105:B119"/>
    <mergeCell ref="C105:F105"/>
    <mergeCell ref="C110:F110"/>
    <mergeCell ref="C111:F111"/>
    <mergeCell ref="C112:F112"/>
  </mergeCells>
  <conditionalFormatting sqref="C19:F29 C141:F141 C35:F44 C50:F134 C146:F146 C151:F151 C166:F166 C161:F161 C155:F156 C171:F171 C176:F196">
    <cfRule type="containsBlanks" dxfId="370" priority="20">
      <formula>LEN(TRIM(C19))=0</formula>
    </cfRule>
  </conditionalFormatting>
  <conditionalFormatting sqref="C15:F18">
    <cfRule type="containsBlanks" dxfId="369" priority="18">
      <formula>LEN(TRIM(C15))=0</formula>
    </cfRule>
    <cfRule type="containsBlanks" dxfId="368" priority="19">
      <formula>LEN(TRIM(C15))=0</formula>
    </cfRule>
  </conditionalFormatting>
  <conditionalFormatting sqref="C30:F34">
    <cfRule type="containsBlanks" dxfId="367" priority="16">
      <formula>LEN(TRIM(C30))=0</formula>
    </cfRule>
    <cfRule type="containsBlanks" dxfId="366" priority="17">
      <formula>LEN(TRIM(C30))=0</formula>
    </cfRule>
  </conditionalFormatting>
  <conditionalFormatting sqref="C45:F49">
    <cfRule type="containsBlanks" dxfId="365" priority="14">
      <formula>LEN(TRIM(C45))=0</formula>
    </cfRule>
    <cfRule type="containsBlanks" dxfId="364" priority="15">
      <formula>LEN(TRIM(C45))=0</formula>
    </cfRule>
  </conditionalFormatting>
  <conditionalFormatting sqref="C137:F140">
    <cfRule type="containsBlanks" dxfId="363" priority="12">
      <formula>LEN(TRIM(C137))=0</formula>
    </cfRule>
    <cfRule type="containsBlanks" dxfId="362" priority="13">
      <formula>LEN(TRIM(C137))=0</formula>
    </cfRule>
  </conditionalFormatting>
  <conditionalFormatting sqref="C142:F145">
    <cfRule type="containsBlanks" dxfId="361" priority="10">
      <formula>LEN(TRIM(C142))=0</formula>
    </cfRule>
    <cfRule type="containsBlanks" dxfId="360" priority="11">
      <formula>LEN(TRIM(C142))=0</formula>
    </cfRule>
  </conditionalFormatting>
  <conditionalFormatting sqref="C147:F150">
    <cfRule type="containsBlanks" dxfId="359" priority="8">
      <formula>LEN(TRIM(C147))=0</formula>
    </cfRule>
    <cfRule type="containsBlanks" dxfId="358" priority="9">
      <formula>LEN(TRIM(C147))=0</formula>
    </cfRule>
  </conditionalFormatting>
  <conditionalFormatting sqref="C162:F165">
    <cfRule type="containsBlanks" dxfId="357" priority="6">
      <formula>LEN(TRIM(C162))=0</formula>
    </cfRule>
    <cfRule type="containsBlanks" dxfId="356" priority="7">
      <formula>LEN(TRIM(C162))=0</formula>
    </cfRule>
  </conditionalFormatting>
  <conditionalFormatting sqref="C157:F160">
    <cfRule type="containsBlanks" dxfId="355" priority="5">
      <formula>LEN(TRIM(C157))=0</formula>
    </cfRule>
  </conditionalFormatting>
  <conditionalFormatting sqref="C152:F154">
    <cfRule type="containsBlanks" dxfId="354" priority="4">
      <formula>LEN(TRIM(C152))=0</formula>
    </cfRule>
  </conditionalFormatting>
  <conditionalFormatting sqref="C167:F170">
    <cfRule type="containsBlanks" dxfId="353" priority="3">
      <formula>LEN(TRIM(C167))=0</formula>
    </cfRule>
  </conditionalFormatting>
  <conditionalFormatting sqref="C172:F175">
    <cfRule type="containsBlanks" dxfId="352" priority="1">
      <formula>LEN(TRIM(C172))=0</formula>
    </cfRule>
    <cfRule type="containsBlanks" dxfId="351" priority="2">
      <formula>LEN(TRIM(C172))=0</formula>
    </cfRule>
  </conditionalFormatting>
  <pageMargins left="0.44" right="0.39" top="0.34" bottom="0.4" header="0.31496062992125984" footer="0.31496062992125984"/>
  <pageSetup paperSize="9" scale="96" fitToHeight="0" orientation="landscape" r:id="rId1"/>
  <rowBreaks count="2" manualBreakCount="2">
    <brk id="49" max="5" man="1"/>
    <brk id="156"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814"/>
  <sheetViews>
    <sheetView showGridLines="0" view="pageBreakPreview" zoomScale="68" zoomScaleNormal="100" zoomScaleSheetLayoutView="68" workbookViewId="0">
      <selection activeCell="C1" sqref="C1:J1"/>
    </sheetView>
  </sheetViews>
  <sheetFormatPr baseColWidth="10" defaultRowHeight="12.75" x14ac:dyDescent="0.2"/>
  <cols>
    <col min="1" max="1" width="9.85546875" style="3" customWidth="1"/>
    <col min="2" max="2" width="10.28515625" style="3" customWidth="1"/>
    <col min="3" max="3" width="8.85546875" style="88" customWidth="1"/>
    <col min="4" max="4" width="13.7109375" style="54" customWidth="1"/>
    <col min="5" max="6" width="25.7109375" style="54" customWidth="1"/>
    <col min="7" max="7" width="8.28515625" style="88" customWidth="1"/>
    <col min="8" max="8" width="13.7109375" style="198" customWidth="1"/>
    <col min="9" max="10" width="25.7109375" style="54" customWidth="1"/>
    <col min="11" max="11" width="7.28515625" style="55" customWidth="1" collapsed="1"/>
    <col min="12" max="12" width="61.5703125" style="10" customWidth="1"/>
    <col min="13" max="13" width="60.140625" style="10" customWidth="1"/>
    <col min="14" max="16384" width="11.42578125" style="3"/>
  </cols>
  <sheetData>
    <row r="1" spans="1:13" ht="23.25" customHeight="1" x14ac:dyDescent="0.35">
      <c r="C1" s="371" t="s">
        <v>177</v>
      </c>
      <c r="D1" s="371"/>
      <c r="E1" s="371"/>
      <c r="F1" s="371"/>
      <c r="G1" s="371"/>
      <c r="H1" s="371"/>
      <c r="I1" s="371"/>
      <c r="J1" s="371"/>
      <c r="K1" s="53"/>
      <c r="L1" s="372"/>
      <c r="M1" s="372"/>
    </row>
    <row r="2" spans="1:13" x14ac:dyDescent="0.2">
      <c r="L2" s="9"/>
      <c r="M2" s="9"/>
    </row>
    <row r="3" spans="1:13" ht="5.25" customHeight="1" x14ac:dyDescent="0.2">
      <c r="C3" s="93"/>
      <c r="G3" s="93"/>
      <c r="L3" s="9"/>
      <c r="M3" s="9"/>
    </row>
    <row r="4" spans="1:13" ht="5.25" customHeight="1" x14ac:dyDescent="0.2">
      <c r="C4" s="93"/>
      <c r="G4" s="93"/>
      <c r="L4" s="9"/>
      <c r="M4" s="9"/>
    </row>
    <row r="5" spans="1:13" ht="17.25" customHeight="1" x14ac:dyDescent="0.35">
      <c r="C5" s="373" t="s">
        <v>79</v>
      </c>
      <c r="D5" s="373"/>
      <c r="E5" s="374" t="str">
        <f>Perfil_Egreso!B11</f>
        <v>ADMINISTRACIÓN DE EMPRESAS</v>
      </c>
      <c r="F5" s="374"/>
      <c r="G5" s="374"/>
      <c r="H5" s="374"/>
      <c r="I5" s="374"/>
      <c r="J5" s="374"/>
      <c r="K5" s="56"/>
      <c r="L5" s="375" t="s">
        <v>78</v>
      </c>
      <c r="M5" s="375"/>
    </row>
    <row r="6" spans="1:13" ht="6" customHeight="1" x14ac:dyDescent="0.2">
      <c r="C6" s="57"/>
      <c r="D6" s="57"/>
      <c r="G6" s="54"/>
    </row>
    <row r="7" spans="1:13" s="2" customFormat="1" ht="44.25" customHeight="1" x14ac:dyDescent="0.2">
      <c r="A7" s="105"/>
      <c r="B7" s="58"/>
      <c r="D7" s="376" t="s">
        <v>77</v>
      </c>
      <c r="E7" s="376"/>
      <c r="F7" s="376"/>
      <c r="G7" s="104"/>
      <c r="H7" s="376" t="s">
        <v>76</v>
      </c>
      <c r="I7" s="376"/>
      <c r="J7" s="376"/>
      <c r="K7" s="59"/>
      <c r="L7" s="11"/>
      <c r="M7" s="11"/>
    </row>
    <row r="8" spans="1:13" s="55" customFormat="1" ht="5.25" customHeight="1" x14ac:dyDescent="0.2">
      <c r="A8" s="105"/>
      <c r="B8" s="58"/>
      <c r="C8" s="60"/>
      <c r="D8" s="61"/>
      <c r="E8" s="61"/>
      <c r="F8" s="61"/>
      <c r="G8" s="60"/>
      <c r="H8" s="315"/>
      <c r="I8" s="61"/>
      <c r="J8" s="61"/>
      <c r="K8" s="59"/>
      <c r="L8" s="12"/>
      <c r="M8" s="12"/>
    </row>
    <row r="9" spans="1:13" ht="35.25" customHeight="1" x14ac:dyDescent="0.2">
      <c r="A9" s="231" t="s">
        <v>74</v>
      </c>
      <c r="B9" s="230" t="s">
        <v>119</v>
      </c>
      <c r="C9" s="230" t="s">
        <v>117</v>
      </c>
      <c r="D9" s="230" t="s">
        <v>72</v>
      </c>
      <c r="E9" s="230" t="s">
        <v>71</v>
      </c>
      <c r="F9" s="230" t="s">
        <v>70</v>
      </c>
      <c r="G9" s="230" t="s">
        <v>118</v>
      </c>
      <c r="H9" s="316" t="s">
        <v>72</v>
      </c>
      <c r="I9" s="230" t="s">
        <v>71</v>
      </c>
      <c r="J9" s="230" t="s">
        <v>70</v>
      </c>
      <c r="K9" s="90" t="s">
        <v>124</v>
      </c>
      <c r="L9" s="229" t="s">
        <v>73</v>
      </c>
      <c r="M9" s="229" t="s">
        <v>75</v>
      </c>
    </row>
    <row r="10" spans="1:13" s="62" customFormat="1" ht="42" customHeight="1" x14ac:dyDescent="0.2">
      <c r="A10" s="370" t="s">
        <v>69</v>
      </c>
      <c r="B10" s="365" t="s">
        <v>105</v>
      </c>
      <c r="C10" s="256" t="s">
        <v>240</v>
      </c>
      <c r="D10" s="256" t="s">
        <v>241</v>
      </c>
      <c r="E10" s="256" t="s">
        <v>242</v>
      </c>
      <c r="F10" s="256" t="s">
        <v>243</v>
      </c>
      <c r="G10" s="257" t="s">
        <v>244</v>
      </c>
      <c r="H10" s="143" t="s">
        <v>245</v>
      </c>
      <c r="I10" s="256" t="s">
        <v>246</v>
      </c>
      <c r="J10" s="256" t="s">
        <v>247</v>
      </c>
      <c r="K10" s="144"/>
      <c r="L10" s="145" t="str">
        <f>CONCATENATE(C10," ",D10," ",E10," ",F10," ",C11," ",D11," ",E11," ",F11)</f>
        <v xml:space="preserve">UC1.C1 Gestionar el proceso de documentación administrativo y comercial, en un marco de excelencia administrativa de acuerdo a la normatividad vigente.    </v>
      </c>
      <c r="M10" s="146" t="str">
        <f>CONCATENATE(G10," ",H10," ",I10," ",J10)</f>
        <v>C1.I1 Elabora documentos administrativos y comerciales, aplicando las normas de redacción y las TIC sin errores.</v>
      </c>
    </row>
    <row r="11" spans="1:13" s="62" customFormat="1" ht="38.25" x14ac:dyDescent="0.2">
      <c r="A11" s="370"/>
      <c r="B11" s="365"/>
      <c r="C11" s="147"/>
      <c r="D11" s="148"/>
      <c r="E11" s="149"/>
      <c r="F11" s="150"/>
      <c r="G11" s="257" t="s">
        <v>248</v>
      </c>
      <c r="H11" s="143" t="s">
        <v>249</v>
      </c>
      <c r="I11" s="256" t="s">
        <v>250</v>
      </c>
      <c r="J11" s="256" t="s">
        <v>251</v>
      </c>
      <c r="K11" s="144"/>
      <c r="L11" s="151"/>
      <c r="M11" s="146" t="str">
        <f t="shared" ref="M11:M74" si="0">CONCATENATE(G11," ",H11," ",I11," ",J11)</f>
        <v>C1.I2 Mantiene documentos administrativos y comerciales actualizados y en orden, de acuerdo a las necesidades de la empresa.</v>
      </c>
    </row>
    <row r="12" spans="1:13" s="62" customFormat="1" ht="60" customHeight="1" x14ac:dyDescent="0.2">
      <c r="A12" s="370"/>
      <c r="B12" s="365"/>
      <c r="C12" s="147"/>
      <c r="D12" s="148"/>
      <c r="E12" s="149"/>
      <c r="F12" s="150"/>
      <c r="G12" s="257" t="s">
        <v>252</v>
      </c>
      <c r="H12" s="143" t="s">
        <v>253</v>
      </c>
      <c r="I12" s="256" t="s">
        <v>254</v>
      </c>
      <c r="J12" s="256" t="s">
        <v>255</v>
      </c>
      <c r="K12" s="144"/>
      <c r="L12" s="151"/>
      <c r="M12" s="146" t="str">
        <f t="shared" si="0"/>
        <v>C1.I3 Monitorea documentación recibida y emitida, en función a los objetivos y necesidades de la empresa, respetando la normatividad vigente.</v>
      </c>
    </row>
    <row r="13" spans="1:13" s="62" customFormat="1" ht="18.75" hidden="1" customHeight="1" x14ac:dyDescent="0.2">
      <c r="A13" s="370"/>
      <c r="B13" s="365"/>
      <c r="C13" s="147"/>
      <c r="D13" s="148"/>
      <c r="E13" s="149"/>
      <c r="F13" s="150"/>
      <c r="G13" s="143"/>
      <c r="H13" s="143"/>
      <c r="I13" s="142"/>
      <c r="J13" s="142"/>
      <c r="K13" s="144"/>
      <c r="L13" s="151"/>
      <c r="M13" s="146" t="str">
        <f t="shared" si="0"/>
        <v xml:space="preserve">   </v>
      </c>
    </row>
    <row r="14" spans="1:13" s="62" customFormat="1" ht="18.75" hidden="1" customHeight="1" x14ac:dyDescent="0.2">
      <c r="A14" s="370"/>
      <c r="B14" s="365"/>
      <c r="C14" s="147"/>
      <c r="D14" s="148"/>
      <c r="E14" s="149"/>
      <c r="F14" s="150"/>
      <c r="G14" s="143"/>
      <c r="H14" s="143"/>
      <c r="I14" s="142"/>
      <c r="J14" s="142"/>
      <c r="K14" s="144"/>
      <c r="L14" s="151"/>
      <c r="M14" s="146" t="str">
        <f t="shared" si="0"/>
        <v xml:space="preserve">   </v>
      </c>
    </row>
    <row r="15" spans="1:13" s="62" customFormat="1" ht="21" hidden="1" customHeight="1" x14ac:dyDescent="0.2">
      <c r="A15" s="370"/>
      <c r="B15" s="365"/>
      <c r="C15" s="147"/>
      <c r="D15" s="148"/>
      <c r="E15" s="149"/>
      <c r="F15" s="150"/>
      <c r="G15" s="143"/>
      <c r="H15" s="143"/>
      <c r="I15" s="142"/>
      <c r="J15" s="142"/>
      <c r="K15" s="144"/>
      <c r="L15" s="151"/>
      <c r="M15" s="146" t="str">
        <f t="shared" si="0"/>
        <v xml:space="preserve">   </v>
      </c>
    </row>
    <row r="16" spans="1:13" s="62" customFormat="1" hidden="1" x14ac:dyDescent="0.2">
      <c r="A16" s="370"/>
      <c r="B16" s="365"/>
      <c r="C16" s="147"/>
      <c r="D16" s="148"/>
      <c r="E16" s="149"/>
      <c r="F16" s="150"/>
      <c r="G16" s="143"/>
      <c r="H16" s="143"/>
      <c r="I16" s="142"/>
      <c r="J16" s="142"/>
      <c r="K16" s="144"/>
      <c r="L16" s="151"/>
      <c r="M16" s="146" t="str">
        <f t="shared" si="0"/>
        <v xml:space="preserve">   </v>
      </c>
    </row>
    <row r="17" spans="1:13" s="62" customFormat="1" ht="21.75" hidden="1" customHeight="1" x14ac:dyDescent="0.2">
      <c r="A17" s="370"/>
      <c r="B17" s="365"/>
      <c r="C17" s="147"/>
      <c r="D17" s="148"/>
      <c r="E17" s="149"/>
      <c r="F17" s="150"/>
      <c r="G17" s="143"/>
      <c r="H17" s="143"/>
      <c r="I17" s="142"/>
      <c r="J17" s="142"/>
      <c r="K17" s="144"/>
      <c r="L17" s="151"/>
      <c r="M17" s="146" t="str">
        <f t="shared" si="0"/>
        <v xml:space="preserve">   </v>
      </c>
    </row>
    <row r="18" spans="1:13" s="62" customFormat="1" ht="13.5" hidden="1" customHeight="1" x14ac:dyDescent="0.2">
      <c r="A18" s="370"/>
      <c r="B18" s="365"/>
      <c r="C18" s="147"/>
      <c r="D18" s="148"/>
      <c r="E18" s="149"/>
      <c r="F18" s="150"/>
      <c r="G18" s="143"/>
      <c r="H18" s="143"/>
      <c r="I18" s="142"/>
      <c r="J18" s="142"/>
      <c r="K18" s="144"/>
      <c r="L18" s="151"/>
      <c r="M18" s="146" t="str">
        <f t="shared" si="0"/>
        <v xml:space="preserve">   </v>
      </c>
    </row>
    <row r="19" spans="1:13" s="62" customFormat="1" ht="15" hidden="1" customHeight="1" x14ac:dyDescent="0.2">
      <c r="A19" s="370"/>
      <c r="B19" s="365"/>
      <c r="C19" s="147"/>
      <c r="D19" s="148"/>
      <c r="E19" s="149"/>
      <c r="F19" s="150"/>
      <c r="G19" s="143"/>
      <c r="H19" s="143"/>
      <c r="I19" s="142"/>
      <c r="J19" s="142"/>
      <c r="K19" s="144"/>
      <c r="L19" s="151"/>
      <c r="M19" s="146" t="str">
        <f t="shared" si="0"/>
        <v xml:space="preserve">   </v>
      </c>
    </row>
    <row r="20" spans="1:13" s="62" customFormat="1" ht="42.75" customHeight="1" x14ac:dyDescent="0.2">
      <c r="A20" s="370" t="s">
        <v>69</v>
      </c>
      <c r="B20" s="365" t="s">
        <v>105</v>
      </c>
      <c r="C20" s="256" t="s">
        <v>256</v>
      </c>
      <c r="D20" s="256" t="s">
        <v>257</v>
      </c>
      <c r="E20" s="256" t="s">
        <v>258</v>
      </c>
      <c r="F20" s="256" t="s">
        <v>259</v>
      </c>
      <c r="G20" s="257" t="s">
        <v>260</v>
      </c>
      <c r="H20" s="143" t="s">
        <v>261</v>
      </c>
      <c r="I20" s="256" t="s">
        <v>262</v>
      </c>
      <c r="J20" s="256" t="s">
        <v>263</v>
      </c>
      <c r="K20" s="144"/>
      <c r="L20" s="145" t="str">
        <f>CONCATENATE(C20," ",D20," ",E20," ",F20," ",C21," ",D21," ",E21," ",F21)</f>
        <v xml:space="preserve">UC1.C2 Sistematizar información a partir del procesamiento de datos, utilizando software, para la elaboración de reportes de gestión.    </v>
      </c>
      <c r="M20" s="146" t="str">
        <f t="shared" si="0"/>
        <v>C2.I1 Selecciona datos relevantes de acuerdo a la finalidad establecida, aplicando las normas y procedimientos de la empresa.</v>
      </c>
    </row>
    <row r="21" spans="1:13" s="62" customFormat="1" ht="38.25" x14ac:dyDescent="0.2">
      <c r="A21" s="370"/>
      <c r="B21" s="365"/>
      <c r="C21" s="147"/>
      <c r="D21" s="148"/>
      <c r="E21" s="149"/>
      <c r="F21" s="150"/>
      <c r="G21" s="257" t="s">
        <v>264</v>
      </c>
      <c r="H21" s="143" t="s">
        <v>265</v>
      </c>
      <c r="I21" s="256" t="s">
        <v>266</v>
      </c>
      <c r="J21" s="256" t="s">
        <v>251</v>
      </c>
      <c r="K21" s="144"/>
      <c r="L21" s="151"/>
      <c r="M21" s="146" t="str">
        <f t="shared" si="0"/>
        <v>C2.I2 Procesa datos de acuerdo a la información requerida   utilizando software, de acuerdo a las necesidades de la empresa.</v>
      </c>
    </row>
    <row r="22" spans="1:13" s="62" customFormat="1" ht="25.5" x14ac:dyDescent="0.2">
      <c r="A22" s="370"/>
      <c r="B22" s="365"/>
      <c r="C22" s="147"/>
      <c r="D22" s="148"/>
      <c r="E22" s="149"/>
      <c r="F22" s="150"/>
      <c r="G22" s="257" t="s">
        <v>267</v>
      </c>
      <c r="H22" s="143" t="s">
        <v>268</v>
      </c>
      <c r="I22" s="256" t="s">
        <v>269</v>
      </c>
      <c r="J22" s="256" t="s">
        <v>270</v>
      </c>
      <c r="K22" s="144"/>
      <c r="L22" s="151"/>
      <c r="M22" s="146" t="str">
        <f t="shared" si="0"/>
        <v>C2.I3 Reporta información para la gestión, de acuerdo a las  indicaciones de la empresa.</v>
      </c>
    </row>
    <row r="23" spans="1:13" s="62" customFormat="1" hidden="1" x14ac:dyDescent="0.2">
      <c r="A23" s="370"/>
      <c r="B23" s="365"/>
      <c r="C23" s="147"/>
      <c r="D23" s="148"/>
      <c r="E23" s="149"/>
      <c r="F23" s="150"/>
      <c r="G23" s="143"/>
      <c r="H23" s="143"/>
      <c r="I23" s="142"/>
      <c r="J23" s="142"/>
      <c r="K23" s="144"/>
      <c r="L23" s="151"/>
      <c r="M23" s="146" t="str">
        <f t="shared" si="0"/>
        <v xml:space="preserve">   </v>
      </c>
    </row>
    <row r="24" spans="1:13" s="62" customFormat="1" hidden="1" x14ac:dyDescent="0.2">
      <c r="A24" s="370"/>
      <c r="B24" s="365"/>
      <c r="C24" s="147"/>
      <c r="D24" s="148"/>
      <c r="E24" s="149"/>
      <c r="F24" s="150"/>
      <c r="G24" s="143"/>
      <c r="H24" s="143"/>
      <c r="I24" s="142"/>
      <c r="J24" s="142"/>
      <c r="K24" s="144"/>
      <c r="L24" s="151"/>
      <c r="M24" s="146" t="str">
        <f t="shared" si="0"/>
        <v xml:space="preserve">   </v>
      </c>
    </row>
    <row r="25" spans="1:13" s="62" customFormat="1" hidden="1" x14ac:dyDescent="0.2">
      <c r="A25" s="370"/>
      <c r="B25" s="365"/>
      <c r="C25" s="147"/>
      <c r="D25" s="148"/>
      <c r="E25" s="149"/>
      <c r="F25" s="150"/>
      <c r="G25" s="143"/>
      <c r="H25" s="143"/>
      <c r="I25" s="142"/>
      <c r="J25" s="142"/>
      <c r="K25" s="144"/>
      <c r="L25" s="151"/>
      <c r="M25" s="146" t="str">
        <f t="shared" si="0"/>
        <v xml:space="preserve">   </v>
      </c>
    </row>
    <row r="26" spans="1:13" s="62" customFormat="1" hidden="1" x14ac:dyDescent="0.2">
      <c r="A26" s="370"/>
      <c r="B26" s="365"/>
      <c r="C26" s="147"/>
      <c r="D26" s="148"/>
      <c r="E26" s="149"/>
      <c r="F26" s="150"/>
      <c r="G26" s="143"/>
      <c r="H26" s="143"/>
      <c r="I26" s="142"/>
      <c r="J26" s="142"/>
      <c r="K26" s="144"/>
      <c r="L26" s="151"/>
      <c r="M26" s="146" t="str">
        <f t="shared" si="0"/>
        <v xml:space="preserve">   </v>
      </c>
    </row>
    <row r="27" spans="1:13" s="62" customFormat="1" hidden="1" x14ac:dyDescent="0.2">
      <c r="A27" s="370"/>
      <c r="B27" s="365"/>
      <c r="C27" s="147"/>
      <c r="D27" s="148"/>
      <c r="E27" s="149"/>
      <c r="F27" s="150"/>
      <c r="G27" s="143"/>
      <c r="H27" s="143"/>
      <c r="I27" s="142"/>
      <c r="J27" s="142"/>
      <c r="K27" s="144"/>
      <c r="L27" s="151"/>
      <c r="M27" s="146" t="str">
        <f t="shared" si="0"/>
        <v xml:space="preserve">   </v>
      </c>
    </row>
    <row r="28" spans="1:13" s="62" customFormat="1" hidden="1" x14ac:dyDescent="0.2">
      <c r="A28" s="370"/>
      <c r="B28" s="365"/>
      <c r="C28" s="147"/>
      <c r="D28" s="148"/>
      <c r="E28" s="149"/>
      <c r="F28" s="150"/>
      <c r="G28" s="143"/>
      <c r="H28" s="143"/>
      <c r="I28" s="142"/>
      <c r="J28" s="142"/>
      <c r="K28" s="144"/>
      <c r="L28" s="151"/>
      <c r="M28" s="146" t="str">
        <f t="shared" si="0"/>
        <v xml:space="preserve">   </v>
      </c>
    </row>
    <row r="29" spans="1:13" s="62" customFormat="1" hidden="1" x14ac:dyDescent="0.2">
      <c r="A29" s="370"/>
      <c r="B29" s="365"/>
      <c r="C29" s="147"/>
      <c r="D29" s="148"/>
      <c r="E29" s="149"/>
      <c r="F29" s="150"/>
      <c r="G29" s="143"/>
      <c r="H29" s="143"/>
      <c r="I29" s="142"/>
      <c r="J29" s="142"/>
      <c r="K29" s="144"/>
      <c r="L29" s="151"/>
      <c r="M29" s="146" t="str">
        <f t="shared" si="0"/>
        <v xml:space="preserve">   </v>
      </c>
    </row>
    <row r="30" spans="1:13" s="62" customFormat="1" ht="64.5" customHeight="1" x14ac:dyDescent="0.2">
      <c r="A30" s="370" t="s">
        <v>69</v>
      </c>
      <c r="B30" s="365" t="s">
        <v>105</v>
      </c>
      <c r="C30" s="256" t="s">
        <v>271</v>
      </c>
      <c r="D30" s="256" t="s">
        <v>272</v>
      </c>
      <c r="E30" s="256" t="s">
        <v>273</v>
      </c>
      <c r="F30" s="256" t="s">
        <v>274</v>
      </c>
      <c r="G30" s="257" t="s">
        <v>275</v>
      </c>
      <c r="H30" s="143" t="s">
        <v>276</v>
      </c>
      <c r="I30" s="256" t="s">
        <v>277</v>
      </c>
      <c r="J30" s="256" t="s">
        <v>278</v>
      </c>
      <c r="K30" s="144"/>
      <c r="L30" s="145" t="str">
        <f>CONCATENATE(C30," ",D30," ",E30," ",F30," ",C31," ",D31," ",E31," ",F31)</f>
        <v xml:space="preserve">UC1.C3 Elaborar organigramas y manuales organizativos, siguiendo los estándares establecidos por la empresa y de acuerdo a la normatividad vigente.    </v>
      </c>
      <c r="M30" s="146" t="str">
        <f t="shared" si="0"/>
        <v>C3.I1 Identifica roles y responsabilidades en la organización, en base a los documentos institucionales, indicaciones de la empresa, la normatividad vigente, utilizando software de soporte.</v>
      </c>
    </row>
    <row r="31" spans="1:13" s="62" customFormat="1" ht="44.25" customHeight="1" x14ac:dyDescent="0.2">
      <c r="A31" s="370"/>
      <c r="B31" s="365"/>
      <c r="C31" s="147"/>
      <c r="D31" s="148"/>
      <c r="E31" s="149"/>
      <c r="F31" s="150"/>
      <c r="G31" s="257" t="s">
        <v>279</v>
      </c>
      <c r="H31" s="143" t="s">
        <v>245</v>
      </c>
      <c r="I31" s="256" t="s">
        <v>280</v>
      </c>
      <c r="J31" s="256" t="s">
        <v>281</v>
      </c>
      <c r="K31" s="144"/>
      <c r="L31" s="151"/>
      <c r="M31" s="146" t="str">
        <f t="shared" si="0"/>
        <v>C3.I2 Elabora manuales organizativos en base a los objetivos, funciones  y organización de la empresa, respetando la normatividad vigente.</v>
      </c>
    </row>
    <row r="32" spans="1:13" s="62" customFormat="1" ht="38.25" x14ac:dyDescent="0.2">
      <c r="A32" s="370"/>
      <c r="B32" s="365"/>
      <c r="C32" s="147"/>
      <c r="D32" s="148"/>
      <c r="E32" s="149"/>
      <c r="F32" s="150"/>
      <c r="G32" s="257" t="s">
        <v>282</v>
      </c>
      <c r="H32" s="143" t="s">
        <v>283</v>
      </c>
      <c r="I32" s="256" t="s">
        <v>284</v>
      </c>
      <c r="J32" s="256" t="s">
        <v>285</v>
      </c>
      <c r="K32" s="144"/>
      <c r="L32" s="151"/>
      <c r="M32" s="146" t="str">
        <f t="shared" si="0"/>
        <v>C3.I3 Representa en esquemas, los procesos y procedimientos de la empresa, a partir de la información de los organigramas y manuales de la empresa.</v>
      </c>
    </row>
    <row r="33" spans="1:13" s="62" customFormat="1" hidden="1" x14ac:dyDescent="0.2">
      <c r="A33" s="370"/>
      <c r="B33" s="365"/>
      <c r="C33" s="147"/>
      <c r="D33" s="148"/>
      <c r="E33" s="149"/>
      <c r="F33" s="150"/>
      <c r="G33" s="143"/>
      <c r="H33" s="143"/>
      <c r="I33" s="142"/>
      <c r="J33" s="142"/>
      <c r="K33" s="144"/>
      <c r="L33" s="151"/>
      <c r="M33" s="146" t="str">
        <f t="shared" si="0"/>
        <v xml:space="preserve">   </v>
      </c>
    </row>
    <row r="34" spans="1:13" s="62" customFormat="1" hidden="1" x14ac:dyDescent="0.2">
      <c r="A34" s="370"/>
      <c r="B34" s="365"/>
      <c r="C34" s="147"/>
      <c r="D34" s="148"/>
      <c r="E34" s="149"/>
      <c r="F34" s="150"/>
      <c r="G34" s="143"/>
      <c r="H34" s="143"/>
      <c r="I34" s="142"/>
      <c r="J34" s="142"/>
      <c r="K34" s="144"/>
      <c r="L34" s="151"/>
      <c r="M34" s="146" t="str">
        <f t="shared" si="0"/>
        <v xml:space="preserve">   </v>
      </c>
    </row>
    <row r="35" spans="1:13" s="62" customFormat="1" hidden="1" x14ac:dyDescent="0.2">
      <c r="A35" s="370"/>
      <c r="B35" s="365"/>
      <c r="C35" s="147"/>
      <c r="D35" s="148"/>
      <c r="E35" s="149"/>
      <c r="F35" s="150"/>
      <c r="G35" s="143"/>
      <c r="H35" s="143"/>
      <c r="I35" s="142"/>
      <c r="J35" s="142"/>
      <c r="K35" s="144"/>
      <c r="L35" s="151"/>
      <c r="M35" s="146" t="str">
        <f t="shared" si="0"/>
        <v xml:space="preserve">   </v>
      </c>
    </row>
    <row r="36" spans="1:13" s="62" customFormat="1" hidden="1" x14ac:dyDescent="0.2">
      <c r="A36" s="370"/>
      <c r="B36" s="365"/>
      <c r="C36" s="147"/>
      <c r="D36" s="148"/>
      <c r="E36" s="149"/>
      <c r="F36" s="150"/>
      <c r="G36" s="143"/>
      <c r="H36" s="143"/>
      <c r="I36" s="142"/>
      <c r="J36" s="142"/>
      <c r="K36" s="144"/>
      <c r="L36" s="151"/>
      <c r="M36" s="146" t="str">
        <f t="shared" si="0"/>
        <v xml:space="preserve">   </v>
      </c>
    </row>
    <row r="37" spans="1:13" s="62" customFormat="1" hidden="1" x14ac:dyDescent="0.2">
      <c r="A37" s="370"/>
      <c r="B37" s="365"/>
      <c r="C37" s="147"/>
      <c r="D37" s="148"/>
      <c r="E37" s="149"/>
      <c r="F37" s="150"/>
      <c r="G37" s="143"/>
      <c r="H37" s="143"/>
      <c r="I37" s="142"/>
      <c r="J37" s="142"/>
      <c r="K37" s="144"/>
      <c r="L37" s="151"/>
      <c r="M37" s="146" t="str">
        <f t="shared" si="0"/>
        <v xml:space="preserve">   </v>
      </c>
    </row>
    <row r="38" spans="1:13" s="62" customFormat="1" hidden="1" x14ac:dyDescent="0.2">
      <c r="A38" s="370"/>
      <c r="B38" s="365"/>
      <c r="C38" s="147"/>
      <c r="D38" s="148"/>
      <c r="E38" s="149"/>
      <c r="F38" s="150"/>
      <c r="G38" s="143"/>
      <c r="H38" s="143"/>
      <c r="I38" s="142"/>
      <c r="J38" s="142"/>
      <c r="K38" s="144"/>
      <c r="L38" s="151"/>
      <c r="M38" s="146" t="str">
        <f t="shared" si="0"/>
        <v xml:space="preserve">   </v>
      </c>
    </row>
    <row r="39" spans="1:13" s="62" customFormat="1" hidden="1" x14ac:dyDescent="0.2">
      <c r="A39" s="370"/>
      <c r="B39" s="365"/>
      <c r="C39" s="147"/>
      <c r="D39" s="148"/>
      <c r="E39" s="149"/>
      <c r="F39" s="150"/>
      <c r="G39" s="143"/>
      <c r="H39" s="143"/>
      <c r="I39" s="142"/>
      <c r="J39" s="142"/>
      <c r="K39" s="144"/>
      <c r="L39" s="151"/>
      <c r="M39" s="146" t="str">
        <f t="shared" si="0"/>
        <v xml:space="preserve">   </v>
      </c>
    </row>
    <row r="40" spans="1:13" s="62" customFormat="1" ht="41.25" customHeight="1" x14ac:dyDescent="0.2">
      <c r="A40" s="370" t="s">
        <v>69</v>
      </c>
      <c r="B40" s="365" t="s">
        <v>105</v>
      </c>
      <c r="C40" s="256" t="s">
        <v>286</v>
      </c>
      <c r="D40" s="256" t="s">
        <v>287</v>
      </c>
      <c r="E40" s="256" t="s">
        <v>288</v>
      </c>
      <c r="F40" s="256" t="s">
        <v>289</v>
      </c>
      <c r="G40" s="257" t="s">
        <v>290</v>
      </c>
      <c r="H40" s="143" t="s">
        <v>276</v>
      </c>
      <c r="I40" s="256" t="s">
        <v>291</v>
      </c>
      <c r="J40" s="256" t="s">
        <v>292</v>
      </c>
      <c r="K40" s="144"/>
      <c r="L40" s="145" t="str">
        <f>CONCATENATE(C40," ",D40," ",E40," ",F40," ",C41," ",D41," ",E41," ",F41)</f>
        <v xml:space="preserve">UC1.C4 Interactuar con los usuarios internos y externos para lograr objetivos, de acuerdo a los procedimientos  y politicas de la empresa.    </v>
      </c>
      <c r="M40" s="146" t="str">
        <f t="shared" si="0"/>
        <v>C4.I1 Identifica las tendencias del mercado para establecer posibles líneas de acción, de acuerdo a las necesidades del cliente.</v>
      </c>
    </row>
    <row r="41" spans="1:13" s="62" customFormat="1" ht="57" customHeight="1" x14ac:dyDescent="0.2">
      <c r="A41" s="370"/>
      <c r="B41" s="365"/>
      <c r="C41" s="147"/>
      <c r="D41" s="148"/>
      <c r="E41" s="149"/>
      <c r="F41" s="150"/>
      <c r="G41" s="257" t="s">
        <v>293</v>
      </c>
      <c r="H41" s="143" t="s">
        <v>294</v>
      </c>
      <c r="I41" s="256" t="s">
        <v>295</v>
      </c>
      <c r="J41" s="256" t="s">
        <v>296</v>
      </c>
      <c r="K41" s="144"/>
      <c r="L41" s="151"/>
      <c r="M41" s="146" t="str">
        <f t="shared" si="0"/>
        <v>C4.I2 Atiende al público y/o personal de la empresa de manera empática, buscando satisfacer sus requerimientos, de acuerdo a los procedimientos establecidos por la empresa y  la normatividad vigente.</v>
      </c>
    </row>
    <row r="42" spans="1:13" s="62" customFormat="1" ht="55.5" customHeight="1" x14ac:dyDescent="0.2">
      <c r="A42" s="370"/>
      <c r="B42" s="365"/>
      <c r="C42" s="147"/>
      <c r="D42" s="148"/>
      <c r="E42" s="149"/>
      <c r="F42" s="150"/>
      <c r="G42" s="257" t="s">
        <v>297</v>
      </c>
      <c r="H42" s="143" t="s">
        <v>298</v>
      </c>
      <c r="I42" s="256" t="s">
        <v>299</v>
      </c>
      <c r="J42" s="256" t="s">
        <v>300</v>
      </c>
      <c r="K42" s="144"/>
      <c r="L42" s="151"/>
      <c r="M42" s="146" t="str">
        <f t="shared" si="0"/>
        <v>C4.I3 Genera relaciones de mediano y largo plazo con los clientes, aplicando técnicas de marketing, basadas en la identificación y satisfacción de sus necesidades.</v>
      </c>
    </row>
    <row r="43" spans="1:13" s="62" customFormat="1" hidden="1" x14ac:dyDescent="0.2">
      <c r="A43" s="370"/>
      <c r="B43" s="365"/>
      <c r="C43" s="147"/>
      <c r="D43" s="148"/>
      <c r="E43" s="149"/>
      <c r="F43" s="150"/>
      <c r="G43" s="143"/>
      <c r="H43" s="143"/>
      <c r="I43" s="142"/>
      <c r="J43" s="142"/>
      <c r="K43" s="144"/>
      <c r="L43" s="151"/>
      <c r="M43" s="146" t="str">
        <f t="shared" si="0"/>
        <v xml:space="preserve">   </v>
      </c>
    </row>
    <row r="44" spans="1:13" s="62" customFormat="1" hidden="1" x14ac:dyDescent="0.2">
      <c r="A44" s="370"/>
      <c r="B44" s="365"/>
      <c r="C44" s="147"/>
      <c r="D44" s="148"/>
      <c r="E44" s="149"/>
      <c r="F44" s="150"/>
      <c r="G44" s="143"/>
      <c r="H44" s="143"/>
      <c r="I44" s="142"/>
      <c r="J44" s="142"/>
      <c r="K44" s="144"/>
      <c r="L44" s="151"/>
      <c r="M44" s="146" t="str">
        <f t="shared" si="0"/>
        <v xml:space="preserve">   </v>
      </c>
    </row>
    <row r="45" spans="1:13" s="62" customFormat="1" hidden="1" x14ac:dyDescent="0.2">
      <c r="A45" s="370"/>
      <c r="B45" s="365"/>
      <c r="C45" s="147"/>
      <c r="D45" s="148"/>
      <c r="E45" s="149"/>
      <c r="F45" s="150"/>
      <c r="G45" s="143"/>
      <c r="H45" s="143"/>
      <c r="I45" s="142"/>
      <c r="J45" s="142"/>
      <c r="K45" s="144"/>
      <c r="L45" s="151"/>
      <c r="M45" s="146" t="str">
        <f t="shared" si="0"/>
        <v xml:space="preserve">   </v>
      </c>
    </row>
    <row r="46" spans="1:13" s="62" customFormat="1" hidden="1" x14ac:dyDescent="0.2">
      <c r="A46" s="370"/>
      <c r="B46" s="365"/>
      <c r="C46" s="147"/>
      <c r="D46" s="148"/>
      <c r="E46" s="149"/>
      <c r="F46" s="150"/>
      <c r="G46" s="143"/>
      <c r="H46" s="143"/>
      <c r="I46" s="142"/>
      <c r="J46" s="142"/>
      <c r="K46" s="144"/>
      <c r="L46" s="151"/>
      <c r="M46" s="146" t="str">
        <f t="shared" si="0"/>
        <v xml:space="preserve">   </v>
      </c>
    </row>
    <row r="47" spans="1:13" s="62" customFormat="1" hidden="1" x14ac:dyDescent="0.2">
      <c r="A47" s="370"/>
      <c r="B47" s="365"/>
      <c r="C47" s="147"/>
      <c r="D47" s="148"/>
      <c r="E47" s="149"/>
      <c r="F47" s="150"/>
      <c r="G47" s="143"/>
      <c r="H47" s="143"/>
      <c r="I47" s="142"/>
      <c r="J47" s="142"/>
      <c r="K47" s="144"/>
      <c r="L47" s="151"/>
      <c r="M47" s="146" t="str">
        <f t="shared" si="0"/>
        <v xml:space="preserve">   </v>
      </c>
    </row>
    <row r="48" spans="1:13" s="62" customFormat="1" hidden="1" x14ac:dyDescent="0.2">
      <c r="A48" s="370"/>
      <c r="B48" s="365"/>
      <c r="C48" s="147"/>
      <c r="D48" s="148"/>
      <c r="E48" s="149"/>
      <c r="F48" s="150"/>
      <c r="G48" s="143"/>
      <c r="H48" s="143"/>
      <c r="I48" s="142"/>
      <c r="J48" s="142"/>
      <c r="K48" s="144"/>
      <c r="L48" s="151"/>
      <c r="M48" s="146" t="str">
        <f t="shared" si="0"/>
        <v xml:space="preserve">   </v>
      </c>
    </row>
    <row r="49" spans="1:13" s="62" customFormat="1" hidden="1" x14ac:dyDescent="0.2">
      <c r="A49" s="370"/>
      <c r="B49" s="365"/>
      <c r="C49" s="147"/>
      <c r="D49" s="148"/>
      <c r="E49" s="149"/>
      <c r="F49" s="150"/>
      <c r="G49" s="143"/>
      <c r="H49" s="143"/>
      <c r="I49" s="142"/>
      <c r="J49" s="142"/>
      <c r="K49" s="144"/>
      <c r="L49" s="151"/>
      <c r="M49" s="146" t="str">
        <f t="shared" si="0"/>
        <v xml:space="preserve">   </v>
      </c>
    </row>
    <row r="50" spans="1:13" s="62" customFormat="1" ht="86.25" customHeight="1" x14ac:dyDescent="0.2">
      <c r="A50" s="370" t="s">
        <v>69</v>
      </c>
      <c r="B50" s="365" t="s">
        <v>105</v>
      </c>
      <c r="C50" s="256" t="s">
        <v>301</v>
      </c>
      <c r="D50" s="256" t="s">
        <v>302</v>
      </c>
      <c r="E50" s="256" t="s">
        <v>303</v>
      </c>
      <c r="F50" s="256" t="s">
        <v>251</v>
      </c>
      <c r="G50" s="257" t="s">
        <v>304</v>
      </c>
      <c r="H50" s="143" t="s">
        <v>261</v>
      </c>
      <c r="I50" s="256" t="s">
        <v>305</v>
      </c>
      <c r="J50" s="256" t="s">
        <v>306</v>
      </c>
      <c r="K50" s="144"/>
      <c r="L50" s="145" t="str">
        <f>CONCATENATE(C50," ",D50," ",E50," ",F50," ",C51," ",D51," ",E51," ",F51)</f>
        <v xml:space="preserve">UC1.C5 Determinar el valor del dinero en el tiempo y establecer cuotas y amortizaciones con precisión realizando cálculos matemáticos mediante herramientas informáticas, de acuerdo a las necesidades de la empresa.    </v>
      </c>
      <c r="M50" s="146" t="str">
        <f t="shared" si="0"/>
        <v>C5.I1 Selecciona datos relevantes, de acuerdo a la información solicitada  por la empresa.</v>
      </c>
    </row>
    <row r="51" spans="1:13" s="62" customFormat="1" ht="51" x14ac:dyDescent="0.2">
      <c r="A51" s="370"/>
      <c r="B51" s="365"/>
      <c r="C51" s="147"/>
      <c r="D51" s="148"/>
      <c r="E51" s="149"/>
      <c r="F51" s="150"/>
      <c r="G51" s="257" t="s">
        <v>307</v>
      </c>
      <c r="H51" s="143" t="s">
        <v>308</v>
      </c>
      <c r="I51" s="256" t="s">
        <v>309</v>
      </c>
      <c r="J51" s="256" t="s">
        <v>310</v>
      </c>
      <c r="K51" s="144"/>
      <c r="L51" s="151"/>
      <c r="M51" s="146" t="str">
        <f t="shared" si="0"/>
        <v>C5.I2 Ejecuta cálculos del valor del dinero en el tiempo, intereses, cuotas y amortizaciones con precisión, de acuerdo a las necesidades de la empresa, aplicando las matemáticas y herramientas informáticas.</v>
      </c>
    </row>
    <row r="52" spans="1:13" s="62" customFormat="1" ht="63.75" x14ac:dyDescent="0.2">
      <c r="A52" s="370"/>
      <c r="B52" s="365"/>
      <c r="C52" s="147"/>
      <c r="D52" s="148"/>
      <c r="E52" s="149"/>
      <c r="F52" s="150"/>
      <c r="G52" s="257" t="s">
        <v>311</v>
      </c>
      <c r="H52" s="143" t="s">
        <v>245</v>
      </c>
      <c r="I52" s="256" t="s">
        <v>312</v>
      </c>
      <c r="J52" s="256" t="s">
        <v>313</v>
      </c>
      <c r="K52" s="144"/>
      <c r="L52" s="151"/>
      <c r="M52" s="146" t="str">
        <f t="shared" si="0"/>
        <v>C5.I3 Elabora reportes basados en los resultados obtenidos por cálculos y estimaciones para apoyar la toma de decisiones de la empresa, en base a sus requerimientos específicos.</v>
      </c>
    </row>
    <row r="53" spans="1:13" s="62" customFormat="1" hidden="1" x14ac:dyDescent="0.2">
      <c r="A53" s="370"/>
      <c r="B53" s="365"/>
      <c r="C53" s="147"/>
      <c r="D53" s="148"/>
      <c r="E53" s="149"/>
      <c r="F53" s="150"/>
      <c r="G53" s="143"/>
      <c r="H53" s="143"/>
      <c r="I53" s="142"/>
      <c r="J53" s="142"/>
      <c r="K53" s="144"/>
      <c r="L53" s="151"/>
      <c r="M53" s="146" t="str">
        <f t="shared" si="0"/>
        <v xml:space="preserve">   </v>
      </c>
    </row>
    <row r="54" spans="1:13" s="62" customFormat="1" hidden="1" x14ac:dyDescent="0.2">
      <c r="A54" s="370"/>
      <c r="B54" s="365"/>
      <c r="C54" s="147"/>
      <c r="D54" s="148"/>
      <c r="E54" s="149"/>
      <c r="F54" s="150"/>
      <c r="G54" s="143"/>
      <c r="H54" s="143"/>
      <c r="I54" s="142"/>
      <c r="J54" s="142"/>
      <c r="K54" s="144"/>
      <c r="L54" s="151"/>
      <c r="M54" s="146" t="str">
        <f t="shared" si="0"/>
        <v xml:space="preserve">   </v>
      </c>
    </row>
    <row r="55" spans="1:13" s="62" customFormat="1" hidden="1" x14ac:dyDescent="0.2">
      <c r="A55" s="370"/>
      <c r="B55" s="365"/>
      <c r="C55" s="147"/>
      <c r="D55" s="148"/>
      <c r="E55" s="149"/>
      <c r="F55" s="150"/>
      <c r="G55" s="143"/>
      <c r="H55" s="143"/>
      <c r="I55" s="142"/>
      <c r="J55" s="142"/>
      <c r="K55" s="144"/>
      <c r="L55" s="151"/>
      <c r="M55" s="146" t="str">
        <f t="shared" si="0"/>
        <v xml:space="preserve">   </v>
      </c>
    </row>
    <row r="56" spans="1:13" s="62" customFormat="1" hidden="1" x14ac:dyDescent="0.2">
      <c r="A56" s="370"/>
      <c r="B56" s="365"/>
      <c r="C56" s="147"/>
      <c r="D56" s="148"/>
      <c r="E56" s="149"/>
      <c r="F56" s="150"/>
      <c r="G56" s="143"/>
      <c r="H56" s="143"/>
      <c r="I56" s="142"/>
      <c r="J56" s="142"/>
      <c r="K56" s="144"/>
      <c r="L56" s="151"/>
      <c r="M56" s="146" t="str">
        <f t="shared" si="0"/>
        <v xml:space="preserve">   </v>
      </c>
    </row>
    <row r="57" spans="1:13" s="62" customFormat="1" hidden="1" x14ac:dyDescent="0.2">
      <c r="A57" s="370"/>
      <c r="B57" s="365"/>
      <c r="C57" s="147"/>
      <c r="D57" s="148"/>
      <c r="E57" s="149"/>
      <c r="F57" s="150"/>
      <c r="G57" s="143"/>
      <c r="H57" s="143"/>
      <c r="I57" s="142"/>
      <c r="J57" s="142"/>
      <c r="K57" s="144"/>
      <c r="L57" s="151"/>
      <c r="M57" s="146" t="str">
        <f t="shared" si="0"/>
        <v xml:space="preserve">   </v>
      </c>
    </row>
    <row r="58" spans="1:13" s="62" customFormat="1" hidden="1" x14ac:dyDescent="0.2">
      <c r="A58" s="370"/>
      <c r="B58" s="365"/>
      <c r="C58" s="147"/>
      <c r="D58" s="148"/>
      <c r="E58" s="149"/>
      <c r="F58" s="150"/>
      <c r="G58" s="143"/>
      <c r="H58" s="143"/>
      <c r="I58" s="142"/>
      <c r="J58" s="142"/>
      <c r="K58" s="144"/>
      <c r="L58" s="151"/>
      <c r="M58" s="146" t="str">
        <f t="shared" si="0"/>
        <v xml:space="preserve">   </v>
      </c>
    </row>
    <row r="59" spans="1:13" s="62" customFormat="1" hidden="1" x14ac:dyDescent="0.2">
      <c r="A59" s="370"/>
      <c r="B59" s="365"/>
      <c r="C59" s="147"/>
      <c r="D59" s="148"/>
      <c r="E59" s="149"/>
      <c r="F59" s="150"/>
      <c r="G59" s="143"/>
      <c r="H59" s="143"/>
      <c r="I59" s="142"/>
      <c r="J59" s="142"/>
      <c r="K59" s="144"/>
      <c r="L59" s="151"/>
      <c r="M59" s="146" t="str">
        <f t="shared" si="0"/>
        <v xml:space="preserve">   </v>
      </c>
    </row>
    <row r="60" spans="1:13" s="62" customFormat="1" ht="42" customHeight="1" x14ac:dyDescent="0.2">
      <c r="A60" s="370" t="s">
        <v>69</v>
      </c>
      <c r="B60" s="365" t="s">
        <v>105</v>
      </c>
      <c r="C60" s="256" t="s">
        <v>314</v>
      </c>
      <c r="D60" s="256" t="s">
        <v>315</v>
      </c>
      <c r="E60" s="256" t="s">
        <v>316</v>
      </c>
      <c r="F60" s="256" t="s">
        <v>317</v>
      </c>
      <c r="G60" s="257" t="s">
        <v>318</v>
      </c>
      <c r="H60" s="143" t="s">
        <v>319</v>
      </c>
      <c r="I60" s="256" t="s">
        <v>320</v>
      </c>
      <c r="J60" s="256" t="s">
        <v>321</v>
      </c>
      <c r="K60" s="144"/>
      <c r="L60" s="145" t="str">
        <f>CONCATENATE(C60," ",D60," ",E60," ",F60," ",C61," ",D61," ",E61," ",F61)</f>
        <v xml:space="preserve">UC1.C6 Aplicar los procesos logísticos de la empresa, utilizando los procedimientos establecidos y la normatividad vigente.    </v>
      </c>
      <c r="M60" s="146" t="str">
        <f t="shared" si="0"/>
        <v>C6.I1 Realiza procedimientos de compras, abastecimiento y e-commerce, de acuerdo a los objetivos de la empresa.</v>
      </c>
    </row>
    <row r="61" spans="1:13" s="62" customFormat="1" ht="38.25" x14ac:dyDescent="0.2">
      <c r="A61" s="370"/>
      <c r="B61" s="365"/>
      <c r="C61" s="147"/>
      <c r="D61" s="148"/>
      <c r="E61" s="149"/>
      <c r="F61" s="150"/>
      <c r="G61" s="257" t="s">
        <v>322</v>
      </c>
      <c r="H61" s="143" t="s">
        <v>319</v>
      </c>
      <c r="I61" s="256" t="s">
        <v>323</v>
      </c>
      <c r="J61" s="256" t="s">
        <v>324</v>
      </c>
      <c r="K61" s="144"/>
      <c r="L61" s="151"/>
      <c r="M61" s="146" t="str">
        <f t="shared" si="0"/>
        <v>C6.I2 Realiza procedimientos de almacenamiento, custodia y despacho de mercancías, de acuerdo a los procedimientos de la empresa.</v>
      </c>
    </row>
    <row r="62" spans="1:13" s="62" customFormat="1" ht="25.5" x14ac:dyDescent="0.2">
      <c r="A62" s="370"/>
      <c r="B62" s="365"/>
      <c r="C62" s="147"/>
      <c r="D62" s="148"/>
      <c r="E62" s="149"/>
      <c r="F62" s="150"/>
      <c r="G62" s="257" t="s">
        <v>325</v>
      </c>
      <c r="H62" s="143" t="s">
        <v>319</v>
      </c>
      <c r="I62" s="256" t="s">
        <v>326</v>
      </c>
      <c r="J62" s="256" t="s">
        <v>327</v>
      </c>
      <c r="K62" s="144"/>
      <c r="L62" s="151"/>
      <c r="M62" s="146" t="str">
        <f t="shared" si="0"/>
        <v>C6.I3 Realiza procedimientos de logística inversa, de acuerdo a los objetivos y políticas de la empresa.</v>
      </c>
    </row>
    <row r="63" spans="1:13" s="62" customFormat="1" ht="68.25" customHeight="1" x14ac:dyDescent="0.2">
      <c r="A63" s="370"/>
      <c r="B63" s="365"/>
      <c r="C63" s="147"/>
      <c r="D63" s="148"/>
      <c r="E63" s="149"/>
      <c r="F63" s="150"/>
      <c r="G63" s="257" t="s">
        <v>328</v>
      </c>
      <c r="H63" s="143" t="s">
        <v>329</v>
      </c>
      <c r="I63" s="256" t="s">
        <v>330</v>
      </c>
      <c r="J63" s="256" t="s">
        <v>331</v>
      </c>
      <c r="K63" s="144"/>
      <c r="L63" s="151"/>
      <c r="M63" s="146" t="str">
        <f t="shared" si="0"/>
        <v>C6.I4 Calcula el punto de equilibrio, stocks de  seguridad y otros indicadores logísticos, de acuerdo a las políticas de la empresa.</v>
      </c>
    </row>
    <row r="64" spans="1:13" s="62" customFormat="1" ht="68.25" hidden="1" customHeight="1" x14ac:dyDescent="0.2">
      <c r="A64" s="370"/>
      <c r="B64" s="365"/>
      <c r="C64" s="147"/>
      <c r="D64" s="148"/>
      <c r="E64" s="149"/>
      <c r="F64" s="150"/>
      <c r="G64" s="143"/>
      <c r="H64" s="143"/>
      <c r="I64" s="142"/>
      <c r="J64" s="142"/>
      <c r="K64" s="144"/>
      <c r="L64" s="151"/>
      <c r="M64" s="146" t="str">
        <f t="shared" si="0"/>
        <v xml:space="preserve">   </v>
      </c>
    </row>
    <row r="65" spans="1:13" s="62" customFormat="1" ht="68.25" hidden="1" customHeight="1" x14ac:dyDescent="0.2">
      <c r="A65" s="370"/>
      <c r="B65" s="365"/>
      <c r="C65" s="147"/>
      <c r="D65" s="148"/>
      <c r="E65" s="149"/>
      <c r="F65" s="150"/>
      <c r="G65" s="143"/>
      <c r="H65" s="143"/>
      <c r="I65" s="142"/>
      <c r="J65" s="142"/>
      <c r="K65" s="144"/>
      <c r="L65" s="151"/>
      <c r="M65" s="146" t="str">
        <f t="shared" si="0"/>
        <v xml:space="preserve">   </v>
      </c>
    </row>
    <row r="66" spans="1:13" s="62" customFormat="1" ht="68.25" hidden="1" customHeight="1" x14ac:dyDescent="0.2">
      <c r="A66" s="370"/>
      <c r="B66" s="365"/>
      <c r="C66" s="147"/>
      <c r="D66" s="148"/>
      <c r="E66" s="149"/>
      <c r="F66" s="150"/>
      <c r="G66" s="143"/>
      <c r="H66" s="143"/>
      <c r="I66" s="142"/>
      <c r="J66" s="142"/>
      <c r="K66" s="144"/>
      <c r="L66" s="151"/>
      <c r="M66" s="146" t="str">
        <f t="shared" si="0"/>
        <v xml:space="preserve">   </v>
      </c>
    </row>
    <row r="67" spans="1:13" s="62" customFormat="1" ht="68.25" hidden="1" customHeight="1" x14ac:dyDescent="0.2">
      <c r="A67" s="370"/>
      <c r="B67" s="365"/>
      <c r="C67" s="147"/>
      <c r="D67" s="148"/>
      <c r="E67" s="149"/>
      <c r="F67" s="150"/>
      <c r="G67" s="143"/>
      <c r="H67" s="143"/>
      <c r="I67" s="142"/>
      <c r="J67" s="142"/>
      <c r="K67" s="144"/>
      <c r="L67" s="151"/>
      <c r="M67" s="146" t="str">
        <f t="shared" si="0"/>
        <v xml:space="preserve">   </v>
      </c>
    </row>
    <row r="68" spans="1:13" s="62" customFormat="1" ht="68.25" hidden="1" customHeight="1" x14ac:dyDescent="0.2">
      <c r="A68" s="370"/>
      <c r="B68" s="365"/>
      <c r="C68" s="147"/>
      <c r="D68" s="148"/>
      <c r="E68" s="149"/>
      <c r="F68" s="150"/>
      <c r="G68" s="143"/>
      <c r="H68" s="143"/>
      <c r="I68" s="142"/>
      <c r="J68" s="142"/>
      <c r="K68" s="144"/>
      <c r="L68" s="151"/>
      <c r="M68" s="146" t="str">
        <f t="shared" si="0"/>
        <v xml:space="preserve">   </v>
      </c>
    </row>
    <row r="69" spans="1:13" s="62" customFormat="1" ht="68.25" hidden="1" customHeight="1" x14ac:dyDescent="0.2">
      <c r="A69" s="370"/>
      <c r="B69" s="365"/>
      <c r="C69" s="147"/>
      <c r="D69" s="148"/>
      <c r="E69" s="149"/>
      <c r="F69" s="150"/>
      <c r="G69" s="143"/>
      <c r="H69" s="143"/>
      <c r="I69" s="142"/>
      <c r="J69" s="142"/>
      <c r="K69" s="144"/>
      <c r="L69" s="151"/>
      <c r="M69" s="146" t="str">
        <f t="shared" si="0"/>
        <v xml:space="preserve">   </v>
      </c>
    </row>
    <row r="70" spans="1:13" s="62" customFormat="1" ht="68.25" customHeight="1" x14ac:dyDescent="0.2">
      <c r="A70" s="370" t="s">
        <v>69</v>
      </c>
      <c r="B70" s="365" t="s">
        <v>105</v>
      </c>
      <c r="C70" s="256" t="s">
        <v>332</v>
      </c>
      <c r="D70" s="256" t="s">
        <v>272</v>
      </c>
      <c r="E70" s="256" t="s">
        <v>333</v>
      </c>
      <c r="F70" s="256" t="s">
        <v>334</v>
      </c>
      <c r="G70" s="257" t="s">
        <v>335</v>
      </c>
      <c r="H70" s="143" t="s">
        <v>336</v>
      </c>
      <c r="I70" s="256" t="s">
        <v>337</v>
      </c>
      <c r="J70" s="256" t="s">
        <v>338</v>
      </c>
      <c r="K70" s="144"/>
      <c r="L70" s="145" t="str">
        <f>CONCATENATE(C70," ",D70," ",E70," ",F70," ",C71," ",D71," ",E71," ",F71)</f>
        <v xml:space="preserve">UC1.C7 Elaborar reportes de negocios, utilizando indicadores de gestión cuantitativos y cualitativos, según las necesidades de la empresa.    </v>
      </c>
      <c r="M70" s="146" t="str">
        <f t="shared" si="0"/>
        <v>C7.I1 Analiza los resultados de gestión utilizando indicadores de gestión, según las políticas de la empresa.</v>
      </c>
    </row>
    <row r="71" spans="1:13" s="62" customFormat="1" ht="38.25" x14ac:dyDescent="0.2">
      <c r="A71" s="370"/>
      <c r="B71" s="365"/>
      <c r="C71" s="147"/>
      <c r="D71" s="148"/>
      <c r="E71" s="149"/>
      <c r="F71" s="150"/>
      <c r="G71" s="257" t="s">
        <v>339</v>
      </c>
      <c r="H71" s="143" t="s">
        <v>298</v>
      </c>
      <c r="I71" s="256" t="s">
        <v>340</v>
      </c>
      <c r="J71" s="256" t="s">
        <v>324</v>
      </c>
      <c r="K71" s="144"/>
      <c r="L71" s="151"/>
      <c r="M71" s="146" t="str">
        <f t="shared" si="0"/>
        <v>C7.I2 Genera reportes aplicando estadígrafos, que apoyen la toma de decisiones, de acuerdo a los procedimientos de la empresa.</v>
      </c>
    </row>
    <row r="72" spans="1:13" s="62" customFormat="1" ht="38.25" x14ac:dyDescent="0.2">
      <c r="A72" s="370"/>
      <c r="B72" s="365"/>
      <c r="C72" s="147"/>
      <c r="D72" s="148"/>
      <c r="E72" s="149"/>
      <c r="F72" s="150"/>
      <c r="G72" s="257" t="s">
        <v>341</v>
      </c>
      <c r="H72" s="143" t="s">
        <v>253</v>
      </c>
      <c r="I72" s="256" t="s">
        <v>342</v>
      </c>
      <c r="J72" s="256" t="s">
        <v>343</v>
      </c>
      <c r="K72" s="144"/>
      <c r="L72" s="151"/>
      <c r="M72" s="146" t="str">
        <f t="shared" si="0"/>
        <v>C7.I3 Monitorea indicadores para generar reportes específicos recurrentes, según lo asignado por la empresa.</v>
      </c>
    </row>
    <row r="73" spans="1:13" s="62" customFormat="1" hidden="1" x14ac:dyDescent="0.2">
      <c r="A73" s="370"/>
      <c r="B73" s="365"/>
      <c r="C73" s="147"/>
      <c r="D73" s="148"/>
      <c r="E73" s="149"/>
      <c r="F73" s="150"/>
      <c r="G73" s="143"/>
      <c r="H73" s="143"/>
      <c r="I73" s="142"/>
      <c r="J73" s="142"/>
      <c r="K73" s="144"/>
      <c r="L73" s="151"/>
      <c r="M73" s="146" t="str">
        <f t="shared" si="0"/>
        <v xml:space="preserve">   </v>
      </c>
    </row>
    <row r="74" spans="1:13" s="62" customFormat="1" hidden="1" x14ac:dyDescent="0.2">
      <c r="A74" s="370"/>
      <c r="B74" s="365"/>
      <c r="C74" s="147"/>
      <c r="D74" s="148"/>
      <c r="E74" s="149"/>
      <c r="F74" s="150"/>
      <c r="G74" s="143"/>
      <c r="H74" s="143"/>
      <c r="I74" s="142"/>
      <c r="J74" s="142"/>
      <c r="K74" s="144"/>
      <c r="L74" s="151"/>
      <c r="M74" s="146" t="str">
        <f t="shared" si="0"/>
        <v xml:space="preserve">   </v>
      </c>
    </row>
    <row r="75" spans="1:13" s="62" customFormat="1" hidden="1" x14ac:dyDescent="0.2">
      <c r="A75" s="370"/>
      <c r="B75" s="365"/>
      <c r="C75" s="147"/>
      <c r="D75" s="148"/>
      <c r="E75" s="149"/>
      <c r="F75" s="150"/>
      <c r="G75" s="143"/>
      <c r="H75" s="143"/>
      <c r="I75" s="142"/>
      <c r="J75" s="142"/>
      <c r="K75" s="144"/>
      <c r="L75" s="151"/>
      <c r="M75" s="146" t="str">
        <f t="shared" ref="M75:M138" si="1">CONCATENATE(G75," ",H75," ",I75," ",J75)</f>
        <v xml:space="preserve">   </v>
      </c>
    </row>
    <row r="76" spans="1:13" s="62" customFormat="1" hidden="1" x14ac:dyDescent="0.2">
      <c r="A76" s="370"/>
      <c r="B76" s="365"/>
      <c r="C76" s="147"/>
      <c r="D76" s="148"/>
      <c r="E76" s="149"/>
      <c r="F76" s="150"/>
      <c r="G76" s="143"/>
      <c r="H76" s="143"/>
      <c r="I76" s="142"/>
      <c r="J76" s="142"/>
      <c r="K76" s="144"/>
      <c r="L76" s="151"/>
      <c r="M76" s="146" t="str">
        <f t="shared" si="1"/>
        <v xml:space="preserve">   </v>
      </c>
    </row>
    <row r="77" spans="1:13" s="62" customFormat="1" hidden="1" x14ac:dyDescent="0.2">
      <c r="A77" s="370"/>
      <c r="B77" s="365"/>
      <c r="C77" s="147"/>
      <c r="D77" s="148"/>
      <c r="E77" s="149"/>
      <c r="F77" s="150"/>
      <c r="G77" s="143"/>
      <c r="H77" s="143"/>
      <c r="I77" s="142"/>
      <c r="J77" s="142"/>
      <c r="K77" s="144"/>
      <c r="L77" s="151"/>
      <c r="M77" s="146" t="str">
        <f t="shared" si="1"/>
        <v xml:space="preserve">   </v>
      </c>
    </row>
    <row r="78" spans="1:13" s="62" customFormat="1" hidden="1" x14ac:dyDescent="0.2">
      <c r="A78" s="370"/>
      <c r="B78" s="365"/>
      <c r="C78" s="147"/>
      <c r="D78" s="148"/>
      <c r="E78" s="149"/>
      <c r="F78" s="150"/>
      <c r="G78" s="143"/>
      <c r="H78" s="143"/>
      <c r="I78" s="142"/>
      <c r="J78" s="142"/>
      <c r="K78" s="144"/>
      <c r="L78" s="151"/>
      <c r="M78" s="146" t="str">
        <f t="shared" si="1"/>
        <v xml:space="preserve">   </v>
      </c>
    </row>
    <row r="79" spans="1:13" s="62" customFormat="1" hidden="1" x14ac:dyDescent="0.2">
      <c r="A79" s="370"/>
      <c r="B79" s="365"/>
      <c r="C79" s="147"/>
      <c r="D79" s="148"/>
      <c r="E79" s="149"/>
      <c r="F79" s="150"/>
      <c r="G79" s="143"/>
      <c r="H79" s="143"/>
      <c r="I79" s="142"/>
      <c r="J79" s="142"/>
      <c r="K79" s="144"/>
      <c r="L79" s="151"/>
      <c r="M79" s="146" t="str">
        <f t="shared" si="1"/>
        <v xml:space="preserve">   </v>
      </c>
    </row>
    <row r="80" spans="1:13" s="62" customFormat="1" ht="40.5" customHeight="1" x14ac:dyDescent="0.2">
      <c r="A80" s="370" t="s">
        <v>69</v>
      </c>
      <c r="B80" s="365" t="s">
        <v>105</v>
      </c>
      <c r="C80" s="256" t="s">
        <v>344</v>
      </c>
      <c r="D80" s="256" t="s">
        <v>619</v>
      </c>
      <c r="E80" s="256" t="s">
        <v>620</v>
      </c>
      <c r="F80" s="256" t="s">
        <v>346</v>
      </c>
      <c r="G80" s="257" t="s">
        <v>347</v>
      </c>
      <c r="H80" s="143" t="s">
        <v>319</v>
      </c>
      <c r="I80" s="256" t="s">
        <v>348</v>
      </c>
      <c r="J80" s="256" t="s">
        <v>349</v>
      </c>
      <c r="K80" s="144"/>
      <c r="L80" s="145" t="str">
        <f>CONCATENATE(C80," ",D80," ",E80," ",F80," ",C81," ",D81," ",E81," ",F81)</f>
        <v xml:space="preserve">UC1.C8 Establecer el proceso de creación de empresas, de acuerdo a la Ley General de Sociedades y normas vigentes establecidas.    </v>
      </c>
      <c r="M80" s="146" t="str">
        <f t="shared" si="1"/>
        <v>C8.I1 Realiza trámites de constitución o modificación de empresas, según lo establecido por la ley.</v>
      </c>
    </row>
    <row r="81" spans="1:13" s="62" customFormat="1" ht="38.25" x14ac:dyDescent="0.2">
      <c r="A81" s="370"/>
      <c r="B81" s="365"/>
      <c r="C81" s="147"/>
      <c r="D81" s="148"/>
      <c r="E81" s="149"/>
      <c r="F81" s="150"/>
      <c r="G81" s="257" t="s">
        <v>350</v>
      </c>
      <c r="H81" s="143" t="s">
        <v>319</v>
      </c>
      <c r="I81" s="256" t="s">
        <v>351</v>
      </c>
      <c r="J81" s="256" t="s">
        <v>352</v>
      </c>
      <c r="K81" s="144"/>
      <c r="L81" s="151"/>
      <c r="M81" s="146" t="str">
        <f t="shared" si="1"/>
        <v>C8.I2 Realiza el seguimiento de los procesos y trámites necesarios para la constitución de empresas, elaborando reportes de la situación.</v>
      </c>
    </row>
    <row r="82" spans="1:13" s="62" customFormat="1" ht="38.25" x14ac:dyDescent="0.2">
      <c r="A82" s="370"/>
      <c r="B82" s="365"/>
      <c r="C82" s="147"/>
      <c r="D82" s="148"/>
      <c r="E82" s="149"/>
      <c r="F82" s="150"/>
      <c r="G82" s="257" t="s">
        <v>353</v>
      </c>
      <c r="H82" s="143" t="s">
        <v>245</v>
      </c>
      <c r="I82" s="256" t="s">
        <v>354</v>
      </c>
      <c r="J82" s="256" t="s">
        <v>349</v>
      </c>
      <c r="K82" s="144"/>
      <c r="L82" s="151"/>
      <c r="M82" s="146" t="str">
        <f t="shared" si="1"/>
        <v>C8.I3 Elabora cronogramas de actividades y presupuestos básicos para crear o modificar empresas, según lo establecido por la ley.</v>
      </c>
    </row>
    <row r="83" spans="1:13" s="62" customFormat="1" hidden="1" x14ac:dyDescent="0.2">
      <c r="A83" s="370"/>
      <c r="B83" s="365"/>
      <c r="C83" s="147"/>
      <c r="D83" s="148"/>
      <c r="E83" s="149"/>
      <c r="F83" s="150"/>
      <c r="G83" s="143"/>
      <c r="H83" s="143"/>
      <c r="I83" s="142"/>
      <c r="J83" s="142"/>
      <c r="K83" s="144"/>
      <c r="L83" s="151"/>
      <c r="M83" s="146" t="str">
        <f t="shared" si="1"/>
        <v xml:space="preserve">   </v>
      </c>
    </row>
    <row r="84" spans="1:13" s="62" customFormat="1" hidden="1" x14ac:dyDescent="0.2">
      <c r="A84" s="370"/>
      <c r="B84" s="365"/>
      <c r="C84" s="147"/>
      <c r="D84" s="148"/>
      <c r="E84" s="149"/>
      <c r="F84" s="150"/>
      <c r="G84" s="143"/>
      <c r="H84" s="143"/>
      <c r="I84" s="142"/>
      <c r="J84" s="142"/>
      <c r="K84" s="144"/>
      <c r="L84" s="151"/>
      <c r="M84" s="146" t="str">
        <f t="shared" si="1"/>
        <v xml:space="preserve">   </v>
      </c>
    </row>
    <row r="85" spans="1:13" s="62" customFormat="1" hidden="1" x14ac:dyDescent="0.2">
      <c r="A85" s="370"/>
      <c r="B85" s="365"/>
      <c r="C85" s="147"/>
      <c r="D85" s="148"/>
      <c r="E85" s="149"/>
      <c r="F85" s="150"/>
      <c r="G85" s="143"/>
      <c r="H85" s="143"/>
      <c r="I85" s="142"/>
      <c r="J85" s="142"/>
      <c r="K85" s="144"/>
      <c r="L85" s="151"/>
      <c r="M85" s="146" t="str">
        <f t="shared" si="1"/>
        <v xml:space="preserve">   </v>
      </c>
    </row>
    <row r="86" spans="1:13" s="62" customFormat="1" hidden="1" x14ac:dyDescent="0.2">
      <c r="A86" s="370"/>
      <c r="B86" s="365"/>
      <c r="C86" s="147"/>
      <c r="D86" s="148"/>
      <c r="E86" s="149"/>
      <c r="F86" s="150"/>
      <c r="G86" s="143"/>
      <c r="H86" s="143"/>
      <c r="I86" s="142"/>
      <c r="J86" s="142"/>
      <c r="K86" s="144"/>
      <c r="L86" s="151"/>
      <c r="M86" s="146" t="str">
        <f t="shared" si="1"/>
        <v xml:space="preserve">   </v>
      </c>
    </row>
    <row r="87" spans="1:13" s="62" customFormat="1" hidden="1" x14ac:dyDescent="0.2">
      <c r="A87" s="370"/>
      <c r="B87" s="365"/>
      <c r="C87" s="147"/>
      <c r="D87" s="148"/>
      <c r="E87" s="149"/>
      <c r="F87" s="150"/>
      <c r="G87" s="143"/>
      <c r="H87" s="143"/>
      <c r="I87" s="142"/>
      <c r="J87" s="142"/>
      <c r="K87" s="144"/>
      <c r="L87" s="151"/>
      <c r="M87" s="146" t="str">
        <f t="shared" si="1"/>
        <v xml:space="preserve">   </v>
      </c>
    </row>
    <row r="88" spans="1:13" s="62" customFormat="1" hidden="1" x14ac:dyDescent="0.2">
      <c r="A88" s="370"/>
      <c r="B88" s="365"/>
      <c r="C88" s="147"/>
      <c r="D88" s="148"/>
      <c r="E88" s="149"/>
      <c r="F88" s="150"/>
      <c r="G88" s="143"/>
      <c r="H88" s="143"/>
      <c r="I88" s="142"/>
      <c r="J88" s="142"/>
      <c r="K88" s="144"/>
      <c r="L88" s="151"/>
      <c r="M88" s="146" t="str">
        <f t="shared" si="1"/>
        <v xml:space="preserve">   </v>
      </c>
    </row>
    <row r="89" spans="1:13" s="62" customFormat="1" hidden="1" x14ac:dyDescent="0.2">
      <c r="A89" s="370"/>
      <c r="B89" s="365"/>
      <c r="C89" s="147"/>
      <c r="D89" s="148"/>
      <c r="E89" s="149"/>
      <c r="F89" s="150"/>
      <c r="G89" s="143"/>
      <c r="H89" s="143"/>
      <c r="I89" s="142"/>
      <c r="J89" s="142"/>
      <c r="K89" s="144"/>
      <c r="L89" s="151"/>
      <c r="M89" s="146" t="str">
        <f t="shared" si="1"/>
        <v xml:space="preserve">   </v>
      </c>
    </row>
    <row r="90" spans="1:13" s="62" customFormat="1" ht="12.75" hidden="1" customHeight="1" x14ac:dyDescent="0.2">
      <c r="A90" s="370" t="s">
        <v>69</v>
      </c>
      <c r="B90" s="365" t="s">
        <v>105</v>
      </c>
      <c r="C90" s="142"/>
      <c r="D90" s="142"/>
      <c r="E90" s="142"/>
      <c r="F90" s="142"/>
      <c r="G90" s="143"/>
      <c r="H90" s="143"/>
      <c r="I90" s="142"/>
      <c r="J90" s="142"/>
      <c r="K90" s="144"/>
      <c r="L90" s="145" t="str">
        <f>CONCATENATE(C90," ",D90," ",E90," ",F90," ",C91," ",D91," ",E91," ",F91)</f>
        <v xml:space="preserve">       </v>
      </c>
      <c r="M90" s="146" t="str">
        <f t="shared" si="1"/>
        <v xml:space="preserve">   </v>
      </c>
    </row>
    <row r="91" spans="1:13" s="62" customFormat="1" hidden="1" x14ac:dyDescent="0.2">
      <c r="A91" s="370"/>
      <c r="B91" s="365"/>
      <c r="C91" s="147"/>
      <c r="D91" s="148"/>
      <c r="E91" s="149"/>
      <c r="F91" s="150"/>
      <c r="G91" s="143"/>
      <c r="H91" s="143"/>
      <c r="I91" s="142"/>
      <c r="J91" s="142"/>
      <c r="K91" s="144"/>
      <c r="L91" s="151"/>
      <c r="M91" s="146" t="str">
        <f t="shared" si="1"/>
        <v xml:space="preserve">   </v>
      </c>
    </row>
    <row r="92" spans="1:13" s="62" customFormat="1" hidden="1" x14ac:dyDescent="0.2">
      <c r="A92" s="370"/>
      <c r="B92" s="365"/>
      <c r="C92" s="147"/>
      <c r="D92" s="148"/>
      <c r="E92" s="149"/>
      <c r="F92" s="150"/>
      <c r="G92" s="143"/>
      <c r="H92" s="143"/>
      <c r="I92" s="142"/>
      <c r="J92" s="142"/>
      <c r="K92" s="144"/>
      <c r="L92" s="151"/>
      <c r="M92" s="146" t="str">
        <f t="shared" si="1"/>
        <v xml:space="preserve">   </v>
      </c>
    </row>
    <row r="93" spans="1:13" s="62" customFormat="1" hidden="1" x14ac:dyDescent="0.2">
      <c r="A93" s="370"/>
      <c r="B93" s="365"/>
      <c r="C93" s="147"/>
      <c r="D93" s="148"/>
      <c r="E93" s="149"/>
      <c r="F93" s="150"/>
      <c r="G93" s="143"/>
      <c r="H93" s="143"/>
      <c r="I93" s="142"/>
      <c r="J93" s="142"/>
      <c r="K93" s="144"/>
      <c r="L93" s="151"/>
      <c r="M93" s="146" t="str">
        <f t="shared" si="1"/>
        <v xml:space="preserve">   </v>
      </c>
    </row>
    <row r="94" spans="1:13" s="62" customFormat="1" hidden="1" x14ac:dyDescent="0.2">
      <c r="A94" s="370"/>
      <c r="B94" s="365"/>
      <c r="C94" s="147"/>
      <c r="D94" s="148"/>
      <c r="E94" s="149"/>
      <c r="F94" s="150"/>
      <c r="G94" s="143"/>
      <c r="H94" s="143"/>
      <c r="I94" s="142"/>
      <c r="J94" s="142"/>
      <c r="K94" s="144"/>
      <c r="L94" s="151"/>
      <c r="M94" s="146" t="str">
        <f t="shared" si="1"/>
        <v xml:space="preserve">   </v>
      </c>
    </row>
    <row r="95" spans="1:13" s="62" customFormat="1" hidden="1" x14ac:dyDescent="0.2">
      <c r="A95" s="370"/>
      <c r="B95" s="365"/>
      <c r="C95" s="147"/>
      <c r="D95" s="148"/>
      <c r="E95" s="149"/>
      <c r="F95" s="150"/>
      <c r="G95" s="143"/>
      <c r="H95" s="143"/>
      <c r="I95" s="142"/>
      <c r="J95" s="142"/>
      <c r="K95" s="144"/>
      <c r="L95" s="151"/>
      <c r="M95" s="146" t="str">
        <f t="shared" si="1"/>
        <v xml:space="preserve">   </v>
      </c>
    </row>
    <row r="96" spans="1:13" s="62" customFormat="1" hidden="1" x14ac:dyDescent="0.2">
      <c r="A96" s="370"/>
      <c r="B96" s="365"/>
      <c r="C96" s="147"/>
      <c r="D96" s="148"/>
      <c r="E96" s="149"/>
      <c r="F96" s="150"/>
      <c r="G96" s="143"/>
      <c r="H96" s="143"/>
      <c r="I96" s="142"/>
      <c r="J96" s="142"/>
      <c r="K96" s="144"/>
      <c r="L96" s="151"/>
      <c r="M96" s="146" t="str">
        <f t="shared" si="1"/>
        <v xml:space="preserve">   </v>
      </c>
    </row>
    <row r="97" spans="1:13" s="62" customFormat="1" hidden="1" x14ac:dyDescent="0.2">
      <c r="A97" s="370"/>
      <c r="B97" s="365"/>
      <c r="C97" s="147"/>
      <c r="D97" s="148"/>
      <c r="E97" s="149"/>
      <c r="F97" s="150"/>
      <c r="G97" s="143"/>
      <c r="H97" s="143"/>
      <c r="I97" s="142"/>
      <c r="J97" s="142"/>
      <c r="K97" s="144"/>
      <c r="L97" s="151"/>
      <c r="M97" s="146" t="str">
        <f t="shared" si="1"/>
        <v xml:space="preserve">   </v>
      </c>
    </row>
    <row r="98" spans="1:13" s="62" customFormat="1" hidden="1" x14ac:dyDescent="0.2">
      <c r="A98" s="370"/>
      <c r="B98" s="365"/>
      <c r="C98" s="147"/>
      <c r="D98" s="148"/>
      <c r="E98" s="149"/>
      <c r="F98" s="150"/>
      <c r="G98" s="143"/>
      <c r="H98" s="143"/>
      <c r="I98" s="142"/>
      <c r="J98" s="142"/>
      <c r="K98" s="144"/>
      <c r="L98" s="151"/>
      <c r="M98" s="146" t="str">
        <f t="shared" si="1"/>
        <v xml:space="preserve">   </v>
      </c>
    </row>
    <row r="99" spans="1:13" s="62" customFormat="1" hidden="1" x14ac:dyDescent="0.2">
      <c r="A99" s="370"/>
      <c r="B99" s="365"/>
      <c r="C99" s="147"/>
      <c r="D99" s="148"/>
      <c r="E99" s="149"/>
      <c r="F99" s="150"/>
      <c r="G99" s="143"/>
      <c r="H99" s="143"/>
      <c r="I99" s="142"/>
      <c r="J99" s="142"/>
      <c r="K99" s="144"/>
      <c r="L99" s="151"/>
      <c r="M99" s="146" t="str">
        <f t="shared" si="1"/>
        <v xml:space="preserve">   </v>
      </c>
    </row>
    <row r="100" spans="1:13" s="62" customFormat="1" ht="12.75" hidden="1" customHeight="1" x14ac:dyDescent="0.2">
      <c r="A100" s="370" t="s">
        <v>69</v>
      </c>
      <c r="B100" s="365" t="s">
        <v>105</v>
      </c>
      <c r="C100" s="142"/>
      <c r="D100" s="142"/>
      <c r="E100" s="142"/>
      <c r="F100" s="142"/>
      <c r="G100" s="143"/>
      <c r="H100" s="143"/>
      <c r="I100" s="142"/>
      <c r="J100" s="142"/>
      <c r="K100" s="144"/>
      <c r="L100" s="145" t="str">
        <f>CONCATENATE(C100," ",D100," ",E100," ",F100," ",C101," ",D101," ",E101," ",F101)</f>
        <v xml:space="preserve">       </v>
      </c>
      <c r="M100" s="146" t="str">
        <f t="shared" si="1"/>
        <v xml:space="preserve">   </v>
      </c>
    </row>
    <row r="101" spans="1:13" s="62" customFormat="1" hidden="1" x14ac:dyDescent="0.2">
      <c r="A101" s="370"/>
      <c r="B101" s="365"/>
      <c r="C101" s="147"/>
      <c r="D101" s="148"/>
      <c r="E101" s="149"/>
      <c r="F101" s="150"/>
      <c r="G101" s="143"/>
      <c r="H101" s="143"/>
      <c r="I101" s="142"/>
      <c r="J101" s="142"/>
      <c r="K101" s="144"/>
      <c r="L101" s="151"/>
      <c r="M101" s="146" t="str">
        <f t="shared" si="1"/>
        <v xml:space="preserve">   </v>
      </c>
    </row>
    <row r="102" spans="1:13" s="62" customFormat="1" hidden="1" x14ac:dyDescent="0.2">
      <c r="A102" s="370"/>
      <c r="B102" s="365"/>
      <c r="C102" s="147"/>
      <c r="D102" s="148"/>
      <c r="E102" s="149"/>
      <c r="F102" s="150"/>
      <c r="G102" s="143"/>
      <c r="H102" s="143"/>
      <c r="I102" s="142"/>
      <c r="J102" s="142"/>
      <c r="K102" s="144"/>
      <c r="L102" s="151"/>
      <c r="M102" s="146" t="str">
        <f t="shared" si="1"/>
        <v xml:space="preserve">   </v>
      </c>
    </row>
    <row r="103" spans="1:13" s="62" customFormat="1" hidden="1" x14ac:dyDescent="0.2">
      <c r="A103" s="370"/>
      <c r="B103" s="365"/>
      <c r="C103" s="147"/>
      <c r="D103" s="148"/>
      <c r="E103" s="149"/>
      <c r="F103" s="150"/>
      <c r="G103" s="143"/>
      <c r="H103" s="143"/>
      <c r="I103" s="142"/>
      <c r="J103" s="142"/>
      <c r="K103" s="144"/>
      <c r="L103" s="151"/>
      <c r="M103" s="146" t="str">
        <f t="shared" si="1"/>
        <v xml:space="preserve">   </v>
      </c>
    </row>
    <row r="104" spans="1:13" s="62" customFormat="1" hidden="1" x14ac:dyDescent="0.2">
      <c r="A104" s="370"/>
      <c r="B104" s="365"/>
      <c r="C104" s="147"/>
      <c r="D104" s="148"/>
      <c r="E104" s="149"/>
      <c r="F104" s="150"/>
      <c r="G104" s="143"/>
      <c r="H104" s="143"/>
      <c r="I104" s="142"/>
      <c r="J104" s="142"/>
      <c r="K104" s="144"/>
      <c r="L104" s="151"/>
      <c r="M104" s="146" t="str">
        <f t="shared" si="1"/>
        <v xml:space="preserve">   </v>
      </c>
    </row>
    <row r="105" spans="1:13" s="62" customFormat="1" hidden="1" x14ac:dyDescent="0.2">
      <c r="A105" s="370"/>
      <c r="B105" s="365"/>
      <c r="C105" s="147"/>
      <c r="D105" s="148"/>
      <c r="E105" s="149"/>
      <c r="F105" s="150"/>
      <c r="G105" s="143"/>
      <c r="H105" s="143"/>
      <c r="I105" s="142"/>
      <c r="J105" s="142"/>
      <c r="K105" s="144"/>
      <c r="L105" s="151"/>
      <c r="M105" s="146" t="str">
        <f t="shared" si="1"/>
        <v xml:space="preserve">   </v>
      </c>
    </row>
    <row r="106" spans="1:13" s="62" customFormat="1" hidden="1" x14ac:dyDescent="0.2">
      <c r="A106" s="370"/>
      <c r="B106" s="365"/>
      <c r="C106" s="147"/>
      <c r="D106" s="148"/>
      <c r="E106" s="149"/>
      <c r="F106" s="150"/>
      <c r="G106" s="143"/>
      <c r="H106" s="143"/>
      <c r="I106" s="142"/>
      <c r="J106" s="142"/>
      <c r="K106" s="144"/>
      <c r="L106" s="151"/>
      <c r="M106" s="146" t="str">
        <f t="shared" si="1"/>
        <v xml:space="preserve">   </v>
      </c>
    </row>
    <row r="107" spans="1:13" s="62" customFormat="1" hidden="1" x14ac:dyDescent="0.2">
      <c r="A107" s="370"/>
      <c r="B107" s="365"/>
      <c r="C107" s="147"/>
      <c r="D107" s="148"/>
      <c r="E107" s="149"/>
      <c r="F107" s="150"/>
      <c r="G107" s="143"/>
      <c r="H107" s="143"/>
      <c r="I107" s="142"/>
      <c r="J107" s="142"/>
      <c r="K107" s="144"/>
      <c r="L107" s="151"/>
      <c r="M107" s="146" t="str">
        <f t="shared" si="1"/>
        <v xml:space="preserve">   </v>
      </c>
    </row>
    <row r="108" spans="1:13" s="62" customFormat="1" hidden="1" x14ac:dyDescent="0.2">
      <c r="A108" s="370"/>
      <c r="B108" s="365"/>
      <c r="C108" s="147"/>
      <c r="D108" s="148"/>
      <c r="E108" s="149"/>
      <c r="F108" s="150"/>
      <c r="G108" s="143"/>
      <c r="H108" s="143"/>
      <c r="I108" s="142"/>
      <c r="J108" s="142"/>
      <c r="K108" s="144"/>
      <c r="L108" s="151"/>
      <c r="M108" s="146" t="str">
        <f t="shared" si="1"/>
        <v xml:space="preserve">   </v>
      </c>
    </row>
    <row r="109" spans="1:13" s="62" customFormat="1" hidden="1" x14ac:dyDescent="0.2">
      <c r="A109" s="370"/>
      <c r="B109" s="365"/>
      <c r="C109" s="147"/>
      <c r="D109" s="148"/>
      <c r="E109" s="149"/>
      <c r="F109" s="150"/>
      <c r="G109" s="143"/>
      <c r="H109" s="143"/>
      <c r="I109" s="142"/>
      <c r="J109" s="142"/>
      <c r="K109" s="144"/>
      <c r="L109" s="151"/>
      <c r="M109" s="146" t="str">
        <f t="shared" si="1"/>
        <v xml:space="preserve">   </v>
      </c>
    </row>
    <row r="110" spans="1:13" s="62" customFormat="1" ht="12.75" hidden="1" customHeight="1" x14ac:dyDescent="0.2">
      <c r="A110" s="370" t="s">
        <v>69</v>
      </c>
      <c r="B110" s="365" t="s">
        <v>105</v>
      </c>
      <c r="C110" s="142"/>
      <c r="D110" s="142"/>
      <c r="E110" s="142"/>
      <c r="F110" s="142"/>
      <c r="G110" s="143"/>
      <c r="H110" s="143"/>
      <c r="I110" s="142"/>
      <c r="J110" s="142"/>
      <c r="K110" s="144"/>
      <c r="L110" s="145" t="str">
        <f>CONCATENATE(C110," ",D110," ",E110," ",F110," ",C111," ",D111," ",E111," ",F111)</f>
        <v xml:space="preserve">       </v>
      </c>
      <c r="M110" s="146" t="str">
        <f t="shared" si="1"/>
        <v xml:space="preserve">   </v>
      </c>
    </row>
    <row r="111" spans="1:13" s="62" customFormat="1" hidden="1" x14ac:dyDescent="0.2">
      <c r="A111" s="370"/>
      <c r="B111" s="365"/>
      <c r="C111" s="147"/>
      <c r="D111" s="148"/>
      <c r="E111" s="149"/>
      <c r="F111" s="150"/>
      <c r="G111" s="143"/>
      <c r="H111" s="143"/>
      <c r="I111" s="142"/>
      <c r="J111" s="142"/>
      <c r="K111" s="144"/>
      <c r="L111" s="151"/>
      <c r="M111" s="146" t="str">
        <f t="shared" si="1"/>
        <v xml:space="preserve">   </v>
      </c>
    </row>
    <row r="112" spans="1:13" s="62" customFormat="1" hidden="1" x14ac:dyDescent="0.2">
      <c r="A112" s="370"/>
      <c r="B112" s="365"/>
      <c r="C112" s="147"/>
      <c r="D112" s="148"/>
      <c r="E112" s="149"/>
      <c r="F112" s="150"/>
      <c r="G112" s="143"/>
      <c r="H112" s="143"/>
      <c r="I112" s="142"/>
      <c r="J112" s="142"/>
      <c r="K112" s="144"/>
      <c r="L112" s="151"/>
      <c r="M112" s="146" t="str">
        <f t="shared" si="1"/>
        <v xml:space="preserve">   </v>
      </c>
    </row>
    <row r="113" spans="1:13" s="62" customFormat="1" hidden="1" x14ac:dyDescent="0.2">
      <c r="A113" s="370"/>
      <c r="B113" s="365"/>
      <c r="C113" s="147"/>
      <c r="D113" s="148"/>
      <c r="E113" s="149"/>
      <c r="F113" s="150"/>
      <c r="G113" s="143"/>
      <c r="H113" s="143"/>
      <c r="I113" s="142"/>
      <c r="J113" s="142"/>
      <c r="K113" s="144"/>
      <c r="L113" s="151"/>
      <c r="M113" s="146" t="str">
        <f t="shared" si="1"/>
        <v xml:space="preserve">   </v>
      </c>
    </row>
    <row r="114" spans="1:13" s="62" customFormat="1" hidden="1" x14ac:dyDescent="0.2">
      <c r="A114" s="370"/>
      <c r="B114" s="365"/>
      <c r="C114" s="147"/>
      <c r="D114" s="148"/>
      <c r="E114" s="149"/>
      <c r="F114" s="150"/>
      <c r="G114" s="143"/>
      <c r="H114" s="143"/>
      <c r="I114" s="142"/>
      <c r="J114" s="142"/>
      <c r="K114" s="144"/>
      <c r="L114" s="151"/>
      <c r="M114" s="146" t="str">
        <f t="shared" si="1"/>
        <v xml:space="preserve">   </v>
      </c>
    </row>
    <row r="115" spans="1:13" s="62" customFormat="1" hidden="1" x14ac:dyDescent="0.2">
      <c r="A115" s="370"/>
      <c r="B115" s="365"/>
      <c r="C115" s="147"/>
      <c r="D115" s="148"/>
      <c r="E115" s="149"/>
      <c r="F115" s="150"/>
      <c r="G115" s="143"/>
      <c r="H115" s="143"/>
      <c r="I115" s="142"/>
      <c r="J115" s="142"/>
      <c r="K115" s="144"/>
      <c r="L115" s="151"/>
      <c r="M115" s="146" t="str">
        <f t="shared" si="1"/>
        <v xml:space="preserve">   </v>
      </c>
    </row>
    <row r="116" spans="1:13" s="62" customFormat="1" hidden="1" x14ac:dyDescent="0.2">
      <c r="A116" s="370"/>
      <c r="B116" s="365"/>
      <c r="C116" s="147"/>
      <c r="D116" s="148"/>
      <c r="E116" s="149"/>
      <c r="F116" s="150"/>
      <c r="G116" s="143"/>
      <c r="H116" s="143"/>
      <c r="I116" s="142"/>
      <c r="J116" s="142"/>
      <c r="K116" s="144"/>
      <c r="L116" s="151"/>
      <c r="M116" s="146" t="str">
        <f t="shared" si="1"/>
        <v xml:space="preserve">   </v>
      </c>
    </row>
    <row r="117" spans="1:13" s="62" customFormat="1" hidden="1" x14ac:dyDescent="0.2">
      <c r="A117" s="370"/>
      <c r="B117" s="365"/>
      <c r="C117" s="147"/>
      <c r="D117" s="148"/>
      <c r="E117" s="149"/>
      <c r="F117" s="150"/>
      <c r="G117" s="143"/>
      <c r="H117" s="143"/>
      <c r="I117" s="142"/>
      <c r="J117" s="142"/>
      <c r="K117" s="144"/>
      <c r="L117" s="151"/>
      <c r="M117" s="146" t="str">
        <f t="shared" si="1"/>
        <v xml:space="preserve">   </v>
      </c>
    </row>
    <row r="118" spans="1:13" s="62" customFormat="1" hidden="1" x14ac:dyDescent="0.2">
      <c r="A118" s="370"/>
      <c r="B118" s="365"/>
      <c r="C118" s="147"/>
      <c r="D118" s="148"/>
      <c r="E118" s="149"/>
      <c r="F118" s="150"/>
      <c r="G118" s="143"/>
      <c r="H118" s="143"/>
      <c r="I118" s="142"/>
      <c r="J118" s="142"/>
      <c r="K118" s="144"/>
      <c r="L118" s="151"/>
      <c r="M118" s="146" t="str">
        <f t="shared" si="1"/>
        <v xml:space="preserve">   </v>
      </c>
    </row>
    <row r="119" spans="1:13" s="62" customFormat="1" hidden="1" x14ac:dyDescent="0.2">
      <c r="A119" s="370"/>
      <c r="B119" s="365"/>
      <c r="C119" s="147"/>
      <c r="D119" s="148"/>
      <c r="E119" s="149"/>
      <c r="F119" s="150"/>
      <c r="G119" s="143"/>
      <c r="H119" s="143"/>
      <c r="I119" s="142"/>
      <c r="J119" s="142"/>
      <c r="K119" s="144"/>
      <c r="L119" s="151"/>
      <c r="M119" s="146" t="str">
        <f t="shared" si="1"/>
        <v xml:space="preserve">   </v>
      </c>
    </row>
    <row r="120" spans="1:13" s="62" customFormat="1" ht="12.75" hidden="1" customHeight="1" x14ac:dyDescent="0.2">
      <c r="A120" s="370" t="s">
        <v>69</v>
      </c>
      <c r="B120" s="365" t="s">
        <v>105</v>
      </c>
      <c r="C120" s="142"/>
      <c r="D120" s="142"/>
      <c r="E120" s="142"/>
      <c r="F120" s="142"/>
      <c r="G120" s="143"/>
      <c r="H120" s="143"/>
      <c r="I120" s="142"/>
      <c r="J120" s="142"/>
      <c r="K120" s="144"/>
      <c r="L120" s="145" t="str">
        <f>CONCATENATE(C120," ",D120," ",E120," ",F120," ",C121," ",D121," ",E121," ",F121)</f>
        <v xml:space="preserve">       </v>
      </c>
      <c r="M120" s="146" t="str">
        <f t="shared" si="1"/>
        <v xml:space="preserve">   </v>
      </c>
    </row>
    <row r="121" spans="1:13" s="62" customFormat="1" hidden="1" x14ac:dyDescent="0.2">
      <c r="A121" s="370"/>
      <c r="B121" s="365"/>
      <c r="C121" s="147"/>
      <c r="D121" s="148"/>
      <c r="E121" s="149"/>
      <c r="F121" s="150"/>
      <c r="G121" s="143"/>
      <c r="H121" s="143"/>
      <c r="I121" s="142"/>
      <c r="J121" s="142"/>
      <c r="K121" s="144"/>
      <c r="L121" s="151"/>
      <c r="M121" s="146" t="str">
        <f t="shared" si="1"/>
        <v xml:space="preserve">   </v>
      </c>
    </row>
    <row r="122" spans="1:13" s="62" customFormat="1" hidden="1" x14ac:dyDescent="0.2">
      <c r="A122" s="370"/>
      <c r="B122" s="365"/>
      <c r="C122" s="147"/>
      <c r="D122" s="148"/>
      <c r="E122" s="149"/>
      <c r="F122" s="150"/>
      <c r="G122" s="143"/>
      <c r="H122" s="143"/>
      <c r="I122" s="142"/>
      <c r="J122" s="142"/>
      <c r="K122" s="144"/>
      <c r="L122" s="151"/>
      <c r="M122" s="146" t="str">
        <f t="shared" si="1"/>
        <v xml:space="preserve">   </v>
      </c>
    </row>
    <row r="123" spans="1:13" s="62" customFormat="1" hidden="1" x14ac:dyDescent="0.2">
      <c r="A123" s="370"/>
      <c r="B123" s="365"/>
      <c r="C123" s="147"/>
      <c r="D123" s="148"/>
      <c r="E123" s="149"/>
      <c r="F123" s="150"/>
      <c r="G123" s="143"/>
      <c r="H123" s="143"/>
      <c r="I123" s="142"/>
      <c r="J123" s="142"/>
      <c r="K123" s="144"/>
      <c r="L123" s="151"/>
      <c r="M123" s="146" t="str">
        <f t="shared" si="1"/>
        <v xml:space="preserve">   </v>
      </c>
    </row>
    <row r="124" spans="1:13" s="62" customFormat="1" hidden="1" x14ac:dyDescent="0.2">
      <c r="A124" s="370"/>
      <c r="B124" s="365"/>
      <c r="C124" s="147"/>
      <c r="D124" s="148"/>
      <c r="E124" s="149"/>
      <c r="F124" s="150"/>
      <c r="G124" s="143"/>
      <c r="H124" s="143"/>
      <c r="I124" s="142"/>
      <c r="J124" s="142"/>
      <c r="K124" s="144"/>
      <c r="L124" s="151"/>
      <c r="M124" s="146" t="str">
        <f t="shared" si="1"/>
        <v xml:space="preserve">   </v>
      </c>
    </row>
    <row r="125" spans="1:13" s="62" customFormat="1" hidden="1" x14ac:dyDescent="0.2">
      <c r="A125" s="370"/>
      <c r="B125" s="365"/>
      <c r="C125" s="147"/>
      <c r="D125" s="148"/>
      <c r="E125" s="149"/>
      <c r="F125" s="150"/>
      <c r="G125" s="143"/>
      <c r="H125" s="143"/>
      <c r="I125" s="142"/>
      <c r="J125" s="142"/>
      <c r="K125" s="144"/>
      <c r="L125" s="151"/>
      <c r="M125" s="146" t="str">
        <f t="shared" si="1"/>
        <v xml:space="preserve">   </v>
      </c>
    </row>
    <row r="126" spans="1:13" s="62" customFormat="1" hidden="1" x14ac:dyDescent="0.2">
      <c r="A126" s="370"/>
      <c r="B126" s="365"/>
      <c r="C126" s="147"/>
      <c r="D126" s="148"/>
      <c r="E126" s="149"/>
      <c r="F126" s="150"/>
      <c r="G126" s="143"/>
      <c r="H126" s="143"/>
      <c r="I126" s="142"/>
      <c r="J126" s="142"/>
      <c r="K126" s="144"/>
      <c r="L126" s="151"/>
      <c r="M126" s="146" t="str">
        <f t="shared" si="1"/>
        <v xml:space="preserve">   </v>
      </c>
    </row>
    <row r="127" spans="1:13" s="62" customFormat="1" hidden="1" x14ac:dyDescent="0.2">
      <c r="A127" s="370"/>
      <c r="B127" s="365"/>
      <c r="C127" s="147"/>
      <c r="D127" s="148"/>
      <c r="E127" s="149"/>
      <c r="F127" s="150"/>
      <c r="G127" s="143"/>
      <c r="H127" s="143"/>
      <c r="I127" s="142"/>
      <c r="J127" s="142"/>
      <c r="K127" s="144"/>
      <c r="L127" s="151"/>
      <c r="M127" s="146" t="str">
        <f t="shared" si="1"/>
        <v xml:space="preserve">   </v>
      </c>
    </row>
    <row r="128" spans="1:13" s="62" customFormat="1" hidden="1" x14ac:dyDescent="0.2">
      <c r="A128" s="370"/>
      <c r="B128" s="365"/>
      <c r="C128" s="147"/>
      <c r="D128" s="148"/>
      <c r="E128" s="149"/>
      <c r="F128" s="150"/>
      <c r="G128" s="143"/>
      <c r="H128" s="143"/>
      <c r="I128" s="142"/>
      <c r="J128" s="142"/>
      <c r="K128" s="144"/>
      <c r="L128" s="151"/>
      <c r="M128" s="146" t="str">
        <f t="shared" si="1"/>
        <v xml:space="preserve">   </v>
      </c>
    </row>
    <row r="129" spans="1:13" s="62" customFormat="1" hidden="1" x14ac:dyDescent="0.2">
      <c r="A129" s="370"/>
      <c r="B129" s="365"/>
      <c r="C129" s="147"/>
      <c r="D129" s="148"/>
      <c r="E129" s="149"/>
      <c r="F129" s="150"/>
      <c r="G129" s="143"/>
      <c r="H129" s="143"/>
      <c r="I129" s="142"/>
      <c r="J129" s="142"/>
      <c r="K129" s="144"/>
      <c r="L129" s="151"/>
      <c r="M129" s="146" t="str">
        <f t="shared" si="1"/>
        <v xml:space="preserve">   </v>
      </c>
    </row>
    <row r="130" spans="1:13" s="62" customFormat="1" ht="12.75" hidden="1" customHeight="1" x14ac:dyDescent="0.2">
      <c r="A130" s="370" t="s">
        <v>69</v>
      </c>
      <c r="B130" s="365" t="s">
        <v>105</v>
      </c>
      <c r="C130" s="142"/>
      <c r="D130" s="142"/>
      <c r="E130" s="142"/>
      <c r="F130" s="142"/>
      <c r="G130" s="143"/>
      <c r="H130" s="143"/>
      <c r="I130" s="142"/>
      <c r="J130" s="142"/>
      <c r="K130" s="144"/>
      <c r="L130" s="145" t="str">
        <f>CONCATENATE(C130," ",D130," ",E130," ",F130," ",C131," ",D131," ",E131," ",F131)</f>
        <v xml:space="preserve">       </v>
      </c>
      <c r="M130" s="146" t="str">
        <f t="shared" si="1"/>
        <v xml:space="preserve">   </v>
      </c>
    </row>
    <row r="131" spans="1:13" s="62" customFormat="1" hidden="1" x14ac:dyDescent="0.2">
      <c r="A131" s="370"/>
      <c r="B131" s="365"/>
      <c r="C131" s="147"/>
      <c r="D131" s="148"/>
      <c r="E131" s="149"/>
      <c r="F131" s="150"/>
      <c r="G131" s="143"/>
      <c r="H131" s="143"/>
      <c r="I131" s="142"/>
      <c r="J131" s="142"/>
      <c r="K131" s="144"/>
      <c r="L131" s="151"/>
      <c r="M131" s="146" t="str">
        <f t="shared" si="1"/>
        <v xml:space="preserve">   </v>
      </c>
    </row>
    <row r="132" spans="1:13" s="62" customFormat="1" hidden="1" x14ac:dyDescent="0.2">
      <c r="A132" s="370"/>
      <c r="B132" s="365"/>
      <c r="C132" s="147"/>
      <c r="D132" s="148"/>
      <c r="E132" s="149"/>
      <c r="F132" s="150"/>
      <c r="G132" s="143"/>
      <c r="H132" s="143"/>
      <c r="I132" s="142"/>
      <c r="J132" s="142"/>
      <c r="K132" s="144"/>
      <c r="L132" s="151"/>
      <c r="M132" s="146" t="str">
        <f t="shared" si="1"/>
        <v xml:space="preserve">   </v>
      </c>
    </row>
    <row r="133" spans="1:13" s="62" customFormat="1" hidden="1" x14ac:dyDescent="0.2">
      <c r="A133" s="370"/>
      <c r="B133" s="365"/>
      <c r="C133" s="147"/>
      <c r="D133" s="148"/>
      <c r="E133" s="149"/>
      <c r="F133" s="150"/>
      <c r="G133" s="143"/>
      <c r="H133" s="143"/>
      <c r="I133" s="142"/>
      <c r="J133" s="142"/>
      <c r="K133" s="144"/>
      <c r="L133" s="151"/>
      <c r="M133" s="146" t="str">
        <f t="shared" si="1"/>
        <v xml:space="preserve">   </v>
      </c>
    </row>
    <row r="134" spans="1:13" s="62" customFormat="1" hidden="1" x14ac:dyDescent="0.2">
      <c r="A134" s="370"/>
      <c r="B134" s="365"/>
      <c r="C134" s="147"/>
      <c r="D134" s="148"/>
      <c r="E134" s="149"/>
      <c r="F134" s="150"/>
      <c r="G134" s="143"/>
      <c r="H134" s="143"/>
      <c r="I134" s="142"/>
      <c r="J134" s="142"/>
      <c r="K134" s="144"/>
      <c r="L134" s="151"/>
      <c r="M134" s="146" t="str">
        <f t="shared" si="1"/>
        <v xml:space="preserve">   </v>
      </c>
    </row>
    <row r="135" spans="1:13" s="62" customFormat="1" hidden="1" x14ac:dyDescent="0.2">
      <c r="A135" s="370"/>
      <c r="B135" s="365"/>
      <c r="C135" s="147"/>
      <c r="D135" s="148"/>
      <c r="E135" s="149"/>
      <c r="F135" s="150"/>
      <c r="G135" s="143"/>
      <c r="H135" s="143"/>
      <c r="I135" s="142"/>
      <c r="J135" s="142"/>
      <c r="K135" s="144"/>
      <c r="L135" s="151"/>
      <c r="M135" s="146" t="str">
        <f t="shared" si="1"/>
        <v xml:space="preserve">   </v>
      </c>
    </row>
    <row r="136" spans="1:13" s="62" customFormat="1" hidden="1" x14ac:dyDescent="0.2">
      <c r="A136" s="370"/>
      <c r="B136" s="365"/>
      <c r="C136" s="147"/>
      <c r="D136" s="148"/>
      <c r="E136" s="149"/>
      <c r="F136" s="150"/>
      <c r="G136" s="143"/>
      <c r="H136" s="143"/>
      <c r="I136" s="142"/>
      <c r="J136" s="142"/>
      <c r="K136" s="144"/>
      <c r="L136" s="151"/>
      <c r="M136" s="146" t="str">
        <f t="shared" si="1"/>
        <v xml:space="preserve">   </v>
      </c>
    </row>
    <row r="137" spans="1:13" s="62" customFormat="1" hidden="1" x14ac:dyDescent="0.2">
      <c r="A137" s="370"/>
      <c r="B137" s="365"/>
      <c r="C137" s="147"/>
      <c r="D137" s="148"/>
      <c r="E137" s="149"/>
      <c r="F137" s="150"/>
      <c r="G137" s="143"/>
      <c r="H137" s="143"/>
      <c r="I137" s="142"/>
      <c r="J137" s="142"/>
      <c r="K137" s="144"/>
      <c r="L137" s="151"/>
      <c r="M137" s="146" t="str">
        <f t="shared" si="1"/>
        <v xml:space="preserve">   </v>
      </c>
    </row>
    <row r="138" spans="1:13" s="62" customFormat="1" hidden="1" x14ac:dyDescent="0.2">
      <c r="A138" s="370"/>
      <c r="B138" s="365"/>
      <c r="C138" s="147"/>
      <c r="D138" s="148"/>
      <c r="E138" s="149"/>
      <c r="F138" s="150"/>
      <c r="G138" s="143"/>
      <c r="H138" s="143"/>
      <c r="I138" s="142"/>
      <c r="J138" s="142"/>
      <c r="K138" s="144"/>
      <c r="L138" s="151"/>
      <c r="M138" s="146" t="str">
        <f t="shared" si="1"/>
        <v xml:space="preserve">   </v>
      </c>
    </row>
    <row r="139" spans="1:13" s="62" customFormat="1" hidden="1" x14ac:dyDescent="0.2">
      <c r="A139" s="370"/>
      <c r="B139" s="365"/>
      <c r="C139" s="147"/>
      <c r="D139" s="148"/>
      <c r="E139" s="149"/>
      <c r="F139" s="150"/>
      <c r="G139" s="143"/>
      <c r="H139" s="143"/>
      <c r="I139" s="142"/>
      <c r="J139" s="142"/>
      <c r="K139" s="144"/>
      <c r="L139" s="151"/>
      <c r="M139" s="146" t="str">
        <f t="shared" ref="M139:M202" si="2">CONCATENATE(G139," ",H139," ",I139," ",J139)</f>
        <v xml:space="preserve">   </v>
      </c>
    </row>
    <row r="140" spans="1:13" s="62" customFormat="1" ht="12.75" hidden="1" customHeight="1" x14ac:dyDescent="0.2">
      <c r="A140" s="370" t="s">
        <v>69</v>
      </c>
      <c r="B140" s="365" t="s">
        <v>105</v>
      </c>
      <c r="C140" s="142"/>
      <c r="D140" s="142"/>
      <c r="E140" s="142"/>
      <c r="F140" s="142"/>
      <c r="G140" s="143"/>
      <c r="H140" s="143"/>
      <c r="I140" s="142"/>
      <c r="J140" s="142"/>
      <c r="K140" s="144"/>
      <c r="L140" s="145" t="str">
        <f>CONCATENATE(C140," ",D140," ",E140," ",F140," ",C141," ",D141," ",E141," ",F141)</f>
        <v xml:space="preserve">       </v>
      </c>
      <c r="M140" s="146" t="str">
        <f t="shared" si="2"/>
        <v xml:space="preserve">   </v>
      </c>
    </row>
    <row r="141" spans="1:13" s="62" customFormat="1" hidden="1" x14ac:dyDescent="0.2">
      <c r="A141" s="370"/>
      <c r="B141" s="365"/>
      <c r="C141" s="147"/>
      <c r="D141" s="148"/>
      <c r="E141" s="149"/>
      <c r="F141" s="150"/>
      <c r="G141" s="143"/>
      <c r="H141" s="143"/>
      <c r="I141" s="142"/>
      <c r="J141" s="142"/>
      <c r="K141" s="144"/>
      <c r="L141" s="151"/>
      <c r="M141" s="146" t="str">
        <f t="shared" si="2"/>
        <v xml:space="preserve">   </v>
      </c>
    </row>
    <row r="142" spans="1:13" s="62" customFormat="1" hidden="1" x14ac:dyDescent="0.2">
      <c r="A142" s="370"/>
      <c r="B142" s="365"/>
      <c r="C142" s="147"/>
      <c r="D142" s="148"/>
      <c r="E142" s="149"/>
      <c r="F142" s="150"/>
      <c r="G142" s="143"/>
      <c r="H142" s="143"/>
      <c r="I142" s="142"/>
      <c r="J142" s="142"/>
      <c r="K142" s="144"/>
      <c r="L142" s="151"/>
      <c r="M142" s="146" t="str">
        <f t="shared" si="2"/>
        <v xml:space="preserve">   </v>
      </c>
    </row>
    <row r="143" spans="1:13" s="62" customFormat="1" hidden="1" x14ac:dyDescent="0.2">
      <c r="A143" s="370"/>
      <c r="B143" s="365"/>
      <c r="C143" s="147"/>
      <c r="D143" s="148"/>
      <c r="E143" s="149"/>
      <c r="F143" s="150"/>
      <c r="G143" s="143"/>
      <c r="H143" s="143"/>
      <c r="I143" s="142"/>
      <c r="J143" s="142"/>
      <c r="K143" s="144"/>
      <c r="L143" s="151"/>
      <c r="M143" s="146" t="str">
        <f t="shared" si="2"/>
        <v xml:space="preserve">   </v>
      </c>
    </row>
    <row r="144" spans="1:13" s="62" customFormat="1" hidden="1" x14ac:dyDescent="0.2">
      <c r="A144" s="370"/>
      <c r="B144" s="365"/>
      <c r="C144" s="147"/>
      <c r="D144" s="148"/>
      <c r="E144" s="149"/>
      <c r="F144" s="150"/>
      <c r="G144" s="143"/>
      <c r="H144" s="143"/>
      <c r="I144" s="142"/>
      <c r="J144" s="142"/>
      <c r="K144" s="144"/>
      <c r="L144" s="151"/>
      <c r="M144" s="146" t="str">
        <f t="shared" si="2"/>
        <v xml:space="preserve">   </v>
      </c>
    </row>
    <row r="145" spans="1:13" s="62" customFormat="1" hidden="1" x14ac:dyDescent="0.2">
      <c r="A145" s="370"/>
      <c r="B145" s="365"/>
      <c r="C145" s="147"/>
      <c r="D145" s="148"/>
      <c r="E145" s="149"/>
      <c r="F145" s="150"/>
      <c r="G145" s="143"/>
      <c r="H145" s="143"/>
      <c r="I145" s="142"/>
      <c r="J145" s="142"/>
      <c r="K145" s="144"/>
      <c r="L145" s="151"/>
      <c r="M145" s="146" t="str">
        <f t="shared" si="2"/>
        <v xml:space="preserve">   </v>
      </c>
    </row>
    <row r="146" spans="1:13" s="62" customFormat="1" hidden="1" x14ac:dyDescent="0.2">
      <c r="A146" s="370"/>
      <c r="B146" s="365"/>
      <c r="C146" s="147"/>
      <c r="D146" s="148"/>
      <c r="E146" s="149"/>
      <c r="F146" s="150"/>
      <c r="G146" s="143"/>
      <c r="H146" s="143"/>
      <c r="I146" s="142"/>
      <c r="J146" s="142"/>
      <c r="K146" s="144"/>
      <c r="L146" s="151"/>
      <c r="M146" s="146" t="str">
        <f t="shared" si="2"/>
        <v xml:space="preserve">   </v>
      </c>
    </row>
    <row r="147" spans="1:13" s="62" customFormat="1" hidden="1" x14ac:dyDescent="0.2">
      <c r="A147" s="370"/>
      <c r="B147" s="365"/>
      <c r="C147" s="147"/>
      <c r="D147" s="148"/>
      <c r="E147" s="149"/>
      <c r="F147" s="150"/>
      <c r="G147" s="143"/>
      <c r="H147" s="143"/>
      <c r="I147" s="142"/>
      <c r="J147" s="142"/>
      <c r="K147" s="144"/>
      <c r="L147" s="151"/>
      <c r="M147" s="146" t="str">
        <f t="shared" si="2"/>
        <v xml:space="preserve">   </v>
      </c>
    </row>
    <row r="148" spans="1:13" s="62" customFormat="1" hidden="1" x14ac:dyDescent="0.2">
      <c r="A148" s="370"/>
      <c r="B148" s="365"/>
      <c r="C148" s="147"/>
      <c r="D148" s="148"/>
      <c r="E148" s="149"/>
      <c r="F148" s="150"/>
      <c r="G148" s="143"/>
      <c r="H148" s="143"/>
      <c r="I148" s="142"/>
      <c r="J148" s="142"/>
      <c r="K148" s="144"/>
      <c r="L148" s="151"/>
      <c r="M148" s="146" t="str">
        <f t="shared" si="2"/>
        <v xml:space="preserve">   </v>
      </c>
    </row>
    <row r="149" spans="1:13" s="62" customFormat="1" hidden="1" x14ac:dyDescent="0.2">
      <c r="A149" s="370"/>
      <c r="B149" s="365"/>
      <c r="C149" s="147"/>
      <c r="D149" s="148"/>
      <c r="E149" s="149"/>
      <c r="F149" s="150"/>
      <c r="G149" s="143"/>
      <c r="H149" s="143"/>
      <c r="I149" s="142"/>
      <c r="J149" s="142"/>
      <c r="K149" s="144"/>
      <c r="L149" s="151"/>
      <c r="M149" s="146" t="str">
        <f t="shared" si="2"/>
        <v xml:space="preserve">   </v>
      </c>
    </row>
    <row r="150" spans="1:13" s="62" customFormat="1" ht="12.75" hidden="1" customHeight="1" x14ac:dyDescent="0.2">
      <c r="A150" s="370" t="s">
        <v>69</v>
      </c>
      <c r="B150" s="365" t="s">
        <v>105</v>
      </c>
      <c r="C150" s="142"/>
      <c r="D150" s="142"/>
      <c r="E150" s="142"/>
      <c r="F150" s="142"/>
      <c r="G150" s="143"/>
      <c r="H150" s="143"/>
      <c r="I150" s="142"/>
      <c r="J150" s="142"/>
      <c r="K150" s="144"/>
      <c r="L150" s="145" t="str">
        <f>CONCATENATE(C150," ",D150," ",E150," ",F150," ",C151," ",D151," ",E151," ",F151)</f>
        <v xml:space="preserve">       </v>
      </c>
      <c r="M150" s="146" t="str">
        <f t="shared" si="2"/>
        <v xml:space="preserve">   </v>
      </c>
    </row>
    <row r="151" spans="1:13" s="62" customFormat="1" hidden="1" x14ac:dyDescent="0.2">
      <c r="A151" s="370"/>
      <c r="B151" s="365"/>
      <c r="C151" s="147"/>
      <c r="D151" s="148"/>
      <c r="E151" s="149"/>
      <c r="F151" s="150"/>
      <c r="G151" s="143"/>
      <c r="H151" s="143"/>
      <c r="I151" s="142"/>
      <c r="J151" s="142"/>
      <c r="K151" s="144"/>
      <c r="L151" s="151"/>
      <c r="M151" s="146" t="str">
        <f t="shared" si="2"/>
        <v xml:space="preserve">   </v>
      </c>
    </row>
    <row r="152" spans="1:13" s="62" customFormat="1" hidden="1" x14ac:dyDescent="0.2">
      <c r="A152" s="370"/>
      <c r="B152" s="365"/>
      <c r="C152" s="147"/>
      <c r="D152" s="148"/>
      <c r="E152" s="149"/>
      <c r="F152" s="150"/>
      <c r="G152" s="143"/>
      <c r="H152" s="143"/>
      <c r="I152" s="142"/>
      <c r="J152" s="142"/>
      <c r="K152" s="144"/>
      <c r="L152" s="151"/>
      <c r="M152" s="146" t="str">
        <f t="shared" si="2"/>
        <v xml:space="preserve">   </v>
      </c>
    </row>
    <row r="153" spans="1:13" s="62" customFormat="1" hidden="1" x14ac:dyDescent="0.2">
      <c r="A153" s="370"/>
      <c r="B153" s="365"/>
      <c r="C153" s="147"/>
      <c r="D153" s="148"/>
      <c r="E153" s="149"/>
      <c r="F153" s="150"/>
      <c r="G153" s="143"/>
      <c r="H153" s="143"/>
      <c r="I153" s="142"/>
      <c r="J153" s="142"/>
      <c r="K153" s="144"/>
      <c r="L153" s="151"/>
      <c r="M153" s="146" t="str">
        <f t="shared" si="2"/>
        <v xml:space="preserve">   </v>
      </c>
    </row>
    <row r="154" spans="1:13" s="62" customFormat="1" hidden="1" x14ac:dyDescent="0.2">
      <c r="A154" s="370"/>
      <c r="B154" s="365"/>
      <c r="C154" s="147"/>
      <c r="D154" s="148"/>
      <c r="E154" s="149"/>
      <c r="F154" s="150"/>
      <c r="G154" s="143"/>
      <c r="H154" s="143"/>
      <c r="I154" s="142"/>
      <c r="J154" s="142"/>
      <c r="K154" s="144"/>
      <c r="L154" s="151"/>
      <c r="M154" s="146" t="str">
        <f t="shared" si="2"/>
        <v xml:space="preserve">   </v>
      </c>
    </row>
    <row r="155" spans="1:13" s="62" customFormat="1" hidden="1" x14ac:dyDescent="0.2">
      <c r="A155" s="370"/>
      <c r="B155" s="365"/>
      <c r="C155" s="147"/>
      <c r="D155" s="148"/>
      <c r="E155" s="149"/>
      <c r="F155" s="150"/>
      <c r="G155" s="143"/>
      <c r="H155" s="143"/>
      <c r="I155" s="142"/>
      <c r="J155" s="142"/>
      <c r="K155" s="144"/>
      <c r="L155" s="151"/>
      <c r="M155" s="146" t="str">
        <f t="shared" si="2"/>
        <v xml:space="preserve">   </v>
      </c>
    </row>
    <row r="156" spans="1:13" s="62" customFormat="1" hidden="1" x14ac:dyDescent="0.2">
      <c r="A156" s="370"/>
      <c r="B156" s="365"/>
      <c r="C156" s="147"/>
      <c r="D156" s="148"/>
      <c r="E156" s="149"/>
      <c r="F156" s="150"/>
      <c r="G156" s="143"/>
      <c r="H156" s="143"/>
      <c r="I156" s="142"/>
      <c r="J156" s="142"/>
      <c r="K156" s="144"/>
      <c r="L156" s="151"/>
      <c r="M156" s="146" t="str">
        <f t="shared" si="2"/>
        <v xml:space="preserve">   </v>
      </c>
    </row>
    <row r="157" spans="1:13" s="62" customFormat="1" hidden="1" x14ac:dyDescent="0.2">
      <c r="A157" s="370"/>
      <c r="B157" s="365"/>
      <c r="C157" s="147"/>
      <c r="D157" s="148"/>
      <c r="E157" s="149"/>
      <c r="F157" s="150"/>
      <c r="G157" s="143"/>
      <c r="H157" s="143"/>
      <c r="I157" s="142"/>
      <c r="J157" s="142"/>
      <c r="K157" s="144"/>
      <c r="L157" s="151"/>
      <c r="M157" s="146" t="str">
        <f t="shared" si="2"/>
        <v xml:space="preserve">   </v>
      </c>
    </row>
    <row r="158" spans="1:13" s="62" customFormat="1" hidden="1" x14ac:dyDescent="0.2">
      <c r="A158" s="370"/>
      <c r="B158" s="365"/>
      <c r="C158" s="147"/>
      <c r="D158" s="148"/>
      <c r="E158" s="149"/>
      <c r="F158" s="150"/>
      <c r="G158" s="143"/>
      <c r="H158" s="143"/>
      <c r="I158" s="142"/>
      <c r="J158" s="142"/>
      <c r="K158" s="144"/>
      <c r="L158" s="151"/>
      <c r="M158" s="146" t="str">
        <f t="shared" si="2"/>
        <v xml:space="preserve">   </v>
      </c>
    </row>
    <row r="159" spans="1:13" s="62" customFormat="1" hidden="1" x14ac:dyDescent="0.2">
      <c r="A159" s="370"/>
      <c r="B159" s="365"/>
      <c r="C159" s="147"/>
      <c r="D159" s="148"/>
      <c r="E159" s="149"/>
      <c r="F159" s="150"/>
      <c r="G159" s="143"/>
      <c r="H159" s="143"/>
      <c r="I159" s="142"/>
      <c r="J159" s="142"/>
      <c r="K159" s="144"/>
      <c r="L159" s="151"/>
      <c r="M159" s="146" t="str">
        <f t="shared" si="2"/>
        <v xml:space="preserve">   </v>
      </c>
    </row>
    <row r="160" spans="1:13" s="62" customFormat="1" ht="12.75" hidden="1" customHeight="1" x14ac:dyDescent="0.2">
      <c r="A160" s="370" t="s">
        <v>69</v>
      </c>
      <c r="B160" s="365" t="s">
        <v>105</v>
      </c>
      <c r="C160" s="142"/>
      <c r="D160" s="142"/>
      <c r="E160" s="142"/>
      <c r="F160" s="142"/>
      <c r="G160" s="143"/>
      <c r="H160" s="143"/>
      <c r="I160" s="142"/>
      <c r="J160" s="142"/>
      <c r="K160" s="144"/>
      <c r="L160" s="145" t="str">
        <f>CONCATENATE(C160," ",D160," ",E160," ",F160," ",C161," ",D161," ",E161," ",F161)</f>
        <v xml:space="preserve">       </v>
      </c>
      <c r="M160" s="146" t="str">
        <f t="shared" si="2"/>
        <v xml:space="preserve">   </v>
      </c>
    </row>
    <row r="161" spans="1:13" s="62" customFormat="1" hidden="1" x14ac:dyDescent="0.2">
      <c r="A161" s="370"/>
      <c r="B161" s="365"/>
      <c r="C161" s="147"/>
      <c r="D161" s="148"/>
      <c r="E161" s="149"/>
      <c r="F161" s="150"/>
      <c r="G161" s="143"/>
      <c r="H161" s="143"/>
      <c r="I161" s="142"/>
      <c r="J161" s="142"/>
      <c r="K161" s="144"/>
      <c r="L161" s="151"/>
      <c r="M161" s="146" t="str">
        <f t="shared" si="2"/>
        <v xml:space="preserve">   </v>
      </c>
    </row>
    <row r="162" spans="1:13" s="62" customFormat="1" hidden="1" x14ac:dyDescent="0.2">
      <c r="A162" s="370"/>
      <c r="B162" s="365"/>
      <c r="C162" s="147"/>
      <c r="D162" s="148"/>
      <c r="E162" s="149"/>
      <c r="F162" s="150"/>
      <c r="G162" s="143"/>
      <c r="H162" s="143"/>
      <c r="I162" s="142"/>
      <c r="J162" s="142"/>
      <c r="K162" s="144"/>
      <c r="L162" s="151"/>
      <c r="M162" s="146" t="str">
        <f t="shared" si="2"/>
        <v xml:space="preserve">   </v>
      </c>
    </row>
    <row r="163" spans="1:13" s="62" customFormat="1" hidden="1" x14ac:dyDescent="0.2">
      <c r="A163" s="370"/>
      <c r="B163" s="365"/>
      <c r="C163" s="147"/>
      <c r="D163" s="148"/>
      <c r="E163" s="149"/>
      <c r="F163" s="150"/>
      <c r="G163" s="143"/>
      <c r="H163" s="143"/>
      <c r="I163" s="142"/>
      <c r="J163" s="142"/>
      <c r="K163" s="144"/>
      <c r="L163" s="151"/>
      <c r="M163" s="146" t="str">
        <f t="shared" si="2"/>
        <v xml:space="preserve">   </v>
      </c>
    </row>
    <row r="164" spans="1:13" s="62" customFormat="1" hidden="1" x14ac:dyDescent="0.2">
      <c r="A164" s="370"/>
      <c r="B164" s="365"/>
      <c r="C164" s="147"/>
      <c r="D164" s="148"/>
      <c r="E164" s="149"/>
      <c r="F164" s="150"/>
      <c r="G164" s="143"/>
      <c r="H164" s="143"/>
      <c r="I164" s="142"/>
      <c r="J164" s="142"/>
      <c r="K164" s="144"/>
      <c r="L164" s="151"/>
      <c r="M164" s="146" t="str">
        <f t="shared" si="2"/>
        <v xml:space="preserve">   </v>
      </c>
    </row>
    <row r="165" spans="1:13" s="62" customFormat="1" hidden="1" x14ac:dyDescent="0.2">
      <c r="A165" s="370"/>
      <c r="B165" s="365"/>
      <c r="C165" s="147"/>
      <c r="D165" s="148"/>
      <c r="E165" s="149"/>
      <c r="F165" s="150"/>
      <c r="G165" s="143"/>
      <c r="H165" s="143"/>
      <c r="I165" s="142"/>
      <c r="J165" s="142"/>
      <c r="K165" s="144"/>
      <c r="L165" s="151"/>
      <c r="M165" s="146" t="str">
        <f t="shared" si="2"/>
        <v xml:space="preserve">   </v>
      </c>
    </row>
    <row r="166" spans="1:13" s="62" customFormat="1" hidden="1" x14ac:dyDescent="0.2">
      <c r="A166" s="370"/>
      <c r="B166" s="365"/>
      <c r="C166" s="147"/>
      <c r="D166" s="148"/>
      <c r="E166" s="149"/>
      <c r="F166" s="150"/>
      <c r="G166" s="143"/>
      <c r="H166" s="143"/>
      <c r="I166" s="142"/>
      <c r="J166" s="142"/>
      <c r="K166" s="144"/>
      <c r="L166" s="151"/>
      <c r="M166" s="146" t="str">
        <f t="shared" si="2"/>
        <v xml:space="preserve">   </v>
      </c>
    </row>
    <row r="167" spans="1:13" s="62" customFormat="1" hidden="1" x14ac:dyDescent="0.2">
      <c r="A167" s="370"/>
      <c r="B167" s="365"/>
      <c r="C167" s="147"/>
      <c r="D167" s="148"/>
      <c r="E167" s="149"/>
      <c r="F167" s="150"/>
      <c r="G167" s="143"/>
      <c r="H167" s="143"/>
      <c r="I167" s="142"/>
      <c r="J167" s="142"/>
      <c r="K167" s="144"/>
      <c r="L167" s="151"/>
      <c r="M167" s="146" t="str">
        <f t="shared" si="2"/>
        <v xml:space="preserve">   </v>
      </c>
    </row>
    <row r="168" spans="1:13" s="62" customFormat="1" hidden="1" x14ac:dyDescent="0.2">
      <c r="A168" s="370"/>
      <c r="B168" s="365"/>
      <c r="C168" s="147"/>
      <c r="D168" s="148"/>
      <c r="E168" s="149"/>
      <c r="F168" s="150"/>
      <c r="G168" s="143"/>
      <c r="H168" s="143"/>
      <c r="I168" s="142"/>
      <c r="J168" s="142"/>
      <c r="K168" s="144"/>
      <c r="L168" s="151"/>
      <c r="M168" s="146" t="str">
        <f t="shared" si="2"/>
        <v xml:space="preserve">   </v>
      </c>
    </row>
    <row r="169" spans="1:13" s="62" customFormat="1" hidden="1" x14ac:dyDescent="0.2">
      <c r="A169" s="370"/>
      <c r="B169" s="365"/>
      <c r="C169" s="147"/>
      <c r="D169" s="148"/>
      <c r="E169" s="149"/>
      <c r="F169" s="150"/>
      <c r="G169" s="143"/>
      <c r="H169" s="143"/>
      <c r="I169" s="142"/>
      <c r="J169" s="142"/>
      <c r="K169" s="144"/>
      <c r="L169" s="151"/>
      <c r="M169" s="146" t="str">
        <f t="shared" si="2"/>
        <v xml:space="preserve">   </v>
      </c>
    </row>
    <row r="170" spans="1:13" s="62" customFormat="1" ht="12.75" hidden="1" customHeight="1" x14ac:dyDescent="0.2">
      <c r="A170" s="370" t="s">
        <v>69</v>
      </c>
      <c r="B170" s="365" t="s">
        <v>105</v>
      </c>
      <c r="C170" s="142"/>
      <c r="D170" s="142"/>
      <c r="E170" s="142"/>
      <c r="F170" s="142"/>
      <c r="G170" s="143"/>
      <c r="H170" s="143"/>
      <c r="I170" s="142"/>
      <c r="J170" s="142"/>
      <c r="K170" s="144"/>
      <c r="L170" s="145" t="str">
        <f>CONCATENATE(C170," ",D170," ",E170," ",F170," ",C171," ",D171," ",E171," ",F171)</f>
        <v xml:space="preserve">       </v>
      </c>
      <c r="M170" s="146" t="str">
        <f t="shared" si="2"/>
        <v xml:space="preserve">   </v>
      </c>
    </row>
    <row r="171" spans="1:13" s="62" customFormat="1" hidden="1" x14ac:dyDescent="0.2">
      <c r="A171" s="370"/>
      <c r="B171" s="365"/>
      <c r="C171" s="147"/>
      <c r="D171" s="148"/>
      <c r="E171" s="149"/>
      <c r="F171" s="150"/>
      <c r="G171" s="143"/>
      <c r="H171" s="143"/>
      <c r="I171" s="142"/>
      <c r="J171" s="142"/>
      <c r="K171" s="144"/>
      <c r="L171" s="151"/>
      <c r="M171" s="146" t="str">
        <f t="shared" si="2"/>
        <v xml:space="preserve">   </v>
      </c>
    </row>
    <row r="172" spans="1:13" s="62" customFormat="1" hidden="1" x14ac:dyDescent="0.2">
      <c r="A172" s="370"/>
      <c r="B172" s="365"/>
      <c r="C172" s="147"/>
      <c r="D172" s="148"/>
      <c r="E172" s="149"/>
      <c r="F172" s="150"/>
      <c r="G172" s="143"/>
      <c r="H172" s="143"/>
      <c r="I172" s="142"/>
      <c r="J172" s="142"/>
      <c r="K172" s="144"/>
      <c r="L172" s="151"/>
      <c r="M172" s="146" t="str">
        <f t="shared" si="2"/>
        <v xml:space="preserve">   </v>
      </c>
    </row>
    <row r="173" spans="1:13" s="62" customFormat="1" hidden="1" x14ac:dyDescent="0.2">
      <c r="A173" s="370"/>
      <c r="B173" s="365"/>
      <c r="C173" s="147"/>
      <c r="D173" s="148"/>
      <c r="E173" s="149"/>
      <c r="F173" s="150"/>
      <c r="G173" s="143"/>
      <c r="H173" s="143"/>
      <c r="I173" s="142"/>
      <c r="J173" s="142"/>
      <c r="K173" s="144"/>
      <c r="L173" s="151"/>
      <c r="M173" s="146" t="str">
        <f t="shared" si="2"/>
        <v xml:space="preserve">   </v>
      </c>
    </row>
    <row r="174" spans="1:13" s="62" customFormat="1" hidden="1" x14ac:dyDescent="0.2">
      <c r="A174" s="370"/>
      <c r="B174" s="365"/>
      <c r="C174" s="147"/>
      <c r="D174" s="148"/>
      <c r="E174" s="149"/>
      <c r="F174" s="150"/>
      <c r="G174" s="143"/>
      <c r="H174" s="143"/>
      <c r="I174" s="142"/>
      <c r="J174" s="142"/>
      <c r="K174" s="144"/>
      <c r="L174" s="151"/>
      <c r="M174" s="146" t="str">
        <f t="shared" si="2"/>
        <v xml:space="preserve">   </v>
      </c>
    </row>
    <row r="175" spans="1:13" s="62" customFormat="1" hidden="1" x14ac:dyDescent="0.2">
      <c r="A175" s="370"/>
      <c r="B175" s="365"/>
      <c r="C175" s="147"/>
      <c r="D175" s="148"/>
      <c r="E175" s="149"/>
      <c r="F175" s="150"/>
      <c r="G175" s="143"/>
      <c r="H175" s="143"/>
      <c r="I175" s="142"/>
      <c r="J175" s="142"/>
      <c r="K175" s="144"/>
      <c r="L175" s="151"/>
      <c r="M175" s="146" t="str">
        <f t="shared" si="2"/>
        <v xml:space="preserve">   </v>
      </c>
    </row>
    <row r="176" spans="1:13" s="62" customFormat="1" hidden="1" x14ac:dyDescent="0.2">
      <c r="A176" s="370"/>
      <c r="B176" s="365"/>
      <c r="C176" s="147"/>
      <c r="D176" s="148"/>
      <c r="E176" s="149"/>
      <c r="F176" s="150"/>
      <c r="G176" s="143"/>
      <c r="H176" s="143"/>
      <c r="I176" s="142"/>
      <c r="J176" s="142"/>
      <c r="K176" s="144"/>
      <c r="L176" s="151"/>
      <c r="M176" s="146" t="str">
        <f t="shared" si="2"/>
        <v xml:space="preserve">   </v>
      </c>
    </row>
    <row r="177" spans="1:13" s="62" customFormat="1" hidden="1" x14ac:dyDescent="0.2">
      <c r="A177" s="370"/>
      <c r="B177" s="365"/>
      <c r="C177" s="147"/>
      <c r="D177" s="148"/>
      <c r="E177" s="149"/>
      <c r="F177" s="150"/>
      <c r="G177" s="143"/>
      <c r="H177" s="143"/>
      <c r="I177" s="142"/>
      <c r="J177" s="142"/>
      <c r="K177" s="144"/>
      <c r="L177" s="151"/>
      <c r="M177" s="146" t="str">
        <f t="shared" si="2"/>
        <v xml:space="preserve">   </v>
      </c>
    </row>
    <row r="178" spans="1:13" s="62" customFormat="1" hidden="1" x14ac:dyDescent="0.2">
      <c r="A178" s="370"/>
      <c r="B178" s="365"/>
      <c r="C178" s="147"/>
      <c r="D178" s="148"/>
      <c r="E178" s="149"/>
      <c r="F178" s="150"/>
      <c r="G178" s="143"/>
      <c r="H178" s="143"/>
      <c r="I178" s="142"/>
      <c r="J178" s="142"/>
      <c r="K178" s="144"/>
      <c r="L178" s="151"/>
      <c r="M178" s="146" t="str">
        <f t="shared" si="2"/>
        <v xml:space="preserve">   </v>
      </c>
    </row>
    <row r="179" spans="1:13" s="62" customFormat="1" hidden="1" x14ac:dyDescent="0.2">
      <c r="A179" s="370"/>
      <c r="B179" s="365"/>
      <c r="C179" s="147"/>
      <c r="D179" s="148"/>
      <c r="E179" s="149"/>
      <c r="F179" s="150"/>
      <c r="G179" s="143"/>
      <c r="H179" s="143"/>
      <c r="I179" s="142"/>
      <c r="J179" s="142"/>
      <c r="K179" s="144"/>
      <c r="L179" s="151"/>
      <c r="M179" s="146" t="str">
        <f t="shared" si="2"/>
        <v xml:space="preserve">   </v>
      </c>
    </row>
    <row r="180" spans="1:13" s="62" customFormat="1" ht="12.75" hidden="1" customHeight="1" x14ac:dyDescent="0.2">
      <c r="A180" s="370" t="s">
        <v>69</v>
      </c>
      <c r="B180" s="365" t="s">
        <v>105</v>
      </c>
      <c r="C180" s="142"/>
      <c r="D180" s="142"/>
      <c r="E180" s="142"/>
      <c r="F180" s="142"/>
      <c r="G180" s="143"/>
      <c r="H180" s="143"/>
      <c r="I180" s="142"/>
      <c r="J180" s="142"/>
      <c r="K180" s="144"/>
      <c r="L180" s="145" t="str">
        <f>CONCATENATE(C180," ",D180," ",E180," ",F180," ",C181," ",D181," ",E181," ",F181)</f>
        <v xml:space="preserve">       </v>
      </c>
      <c r="M180" s="146" t="str">
        <f t="shared" si="2"/>
        <v xml:space="preserve">   </v>
      </c>
    </row>
    <row r="181" spans="1:13" s="62" customFormat="1" hidden="1" x14ac:dyDescent="0.2">
      <c r="A181" s="370"/>
      <c r="B181" s="365"/>
      <c r="C181" s="147"/>
      <c r="D181" s="148"/>
      <c r="E181" s="149"/>
      <c r="F181" s="150"/>
      <c r="G181" s="143"/>
      <c r="H181" s="143"/>
      <c r="I181" s="142"/>
      <c r="J181" s="142"/>
      <c r="K181" s="144"/>
      <c r="L181" s="151"/>
      <c r="M181" s="146" t="str">
        <f t="shared" si="2"/>
        <v xml:space="preserve">   </v>
      </c>
    </row>
    <row r="182" spans="1:13" s="62" customFormat="1" hidden="1" x14ac:dyDescent="0.2">
      <c r="A182" s="370"/>
      <c r="B182" s="365"/>
      <c r="C182" s="147"/>
      <c r="D182" s="148"/>
      <c r="E182" s="149"/>
      <c r="F182" s="150"/>
      <c r="G182" s="143"/>
      <c r="H182" s="143"/>
      <c r="I182" s="142"/>
      <c r="J182" s="142"/>
      <c r="K182" s="144"/>
      <c r="L182" s="151"/>
      <c r="M182" s="146" t="str">
        <f t="shared" si="2"/>
        <v xml:space="preserve">   </v>
      </c>
    </row>
    <row r="183" spans="1:13" s="62" customFormat="1" hidden="1" x14ac:dyDescent="0.2">
      <c r="A183" s="370"/>
      <c r="B183" s="365"/>
      <c r="C183" s="147"/>
      <c r="D183" s="148"/>
      <c r="E183" s="149"/>
      <c r="F183" s="150"/>
      <c r="G183" s="143"/>
      <c r="H183" s="143"/>
      <c r="I183" s="142"/>
      <c r="J183" s="142"/>
      <c r="K183" s="144"/>
      <c r="L183" s="151"/>
      <c r="M183" s="146" t="str">
        <f t="shared" si="2"/>
        <v xml:space="preserve">   </v>
      </c>
    </row>
    <row r="184" spans="1:13" s="62" customFormat="1" hidden="1" x14ac:dyDescent="0.2">
      <c r="A184" s="370"/>
      <c r="B184" s="365"/>
      <c r="C184" s="147"/>
      <c r="D184" s="148"/>
      <c r="E184" s="149"/>
      <c r="F184" s="150"/>
      <c r="G184" s="143"/>
      <c r="H184" s="143"/>
      <c r="I184" s="142"/>
      <c r="J184" s="142"/>
      <c r="K184" s="144"/>
      <c r="L184" s="151"/>
      <c r="M184" s="146" t="str">
        <f t="shared" si="2"/>
        <v xml:space="preserve">   </v>
      </c>
    </row>
    <row r="185" spans="1:13" s="62" customFormat="1" hidden="1" x14ac:dyDescent="0.2">
      <c r="A185" s="370"/>
      <c r="B185" s="365"/>
      <c r="C185" s="147"/>
      <c r="D185" s="148"/>
      <c r="E185" s="149"/>
      <c r="F185" s="150"/>
      <c r="G185" s="143"/>
      <c r="H185" s="143"/>
      <c r="I185" s="142"/>
      <c r="J185" s="142"/>
      <c r="K185" s="144"/>
      <c r="L185" s="151"/>
      <c r="M185" s="146" t="str">
        <f t="shared" si="2"/>
        <v xml:space="preserve">   </v>
      </c>
    </row>
    <row r="186" spans="1:13" s="62" customFormat="1" hidden="1" x14ac:dyDescent="0.2">
      <c r="A186" s="370"/>
      <c r="B186" s="365"/>
      <c r="C186" s="147"/>
      <c r="D186" s="148"/>
      <c r="E186" s="149"/>
      <c r="F186" s="150"/>
      <c r="G186" s="143"/>
      <c r="H186" s="143"/>
      <c r="I186" s="142"/>
      <c r="J186" s="142"/>
      <c r="K186" s="144"/>
      <c r="L186" s="151"/>
      <c r="M186" s="146" t="str">
        <f t="shared" si="2"/>
        <v xml:space="preserve">   </v>
      </c>
    </row>
    <row r="187" spans="1:13" s="62" customFormat="1" hidden="1" x14ac:dyDescent="0.2">
      <c r="A187" s="370"/>
      <c r="B187" s="365"/>
      <c r="C187" s="147"/>
      <c r="D187" s="148"/>
      <c r="E187" s="149"/>
      <c r="F187" s="150"/>
      <c r="G187" s="143"/>
      <c r="H187" s="143"/>
      <c r="I187" s="142"/>
      <c r="J187" s="142"/>
      <c r="K187" s="144"/>
      <c r="L187" s="151"/>
      <c r="M187" s="146" t="str">
        <f t="shared" si="2"/>
        <v xml:space="preserve">   </v>
      </c>
    </row>
    <row r="188" spans="1:13" s="62" customFormat="1" hidden="1" x14ac:dyDescent="0.2">
      <c r="A188" s="370"/>
      <c r="B188" s="365"/>
      <c r="C188" s="147"/>
      <c r="D188" s="148"/>
      <c r="E188" s="149"/>
      <c r="F188" s="150"/>
      <c r="G188" s="143"/>
      <c r="H188" s="143"/>
      <c r="I188" s="142"/>
      <c r="J188" s="142"/>
      <c r="K188" s="144"/>
      <c r="L188" s="151"/>
      <c r="M188" s="146" t="str">
        <f t="shared" si="2"/>
        <v xml:space="preserve">   </v>
      </c>
    </row>
    <row r="189" spans="1:13" s="62" customFormat="1" hidden="1" x14ac:dyDescent="0.2">
      <c r="A189" s="370"/>
      <c r="B189" s="365"/>
      <c r="C189" s="147"/>
      <c r="D189" s="148"/>
      <c r="E189" s="149"/>
      <c r="F189" s="150"/>
      <c r="G189" s="143"/>
      <c r="H189" s="143"/>
      <c r="I189" s="142"/>
      <c r="J189" s="142"/>
      <c r="K189" s="144"/>
      <c r="L189" s="151"/>
      <c r="M189" s="146" t="str">
        <f t="shared" si="2"/>
        <v xml:space="preserve">   </v>
      </c>
    </row>
    <row r="190" spans="1:13" s="62" customFormat="1" ht="12.75" hidden="1" customHeight="1" x14ac:dyDescent="0.2">
      <c r="A190" s="370" t="s">
        <v>69</v>
      </c>
      <c r="B190" s="365" t="s">
        <v>105</v>
      </c>
      <c r="C190" s="142"/>
      <c r="D190" s="142"/>
      <c r="E190" s="142"/>
      <c r="F190" s="142"/>
      <c r="G190" s="143"/>
      <c r="H190" s="143"/>
      <c r="I190" s="142"/>
      <c r="J190" s="142"/>
      <c r="K190" s="144"/>
      <c r="L190" s="145" t="str">
        <f>CONCATENATE(C190," ",D190," ",E190," ",F190," ",C191," ",D191," ",E191," ",F191)</f>
        <v xml:space="preserve">       </v>
      </c>
      <c r="M190" s="146" t="str">
        <f t="shared" si="2"/>
        <v xml:space="preserve">   </v>
      </c>
    </row>
    <row r="191" spans="1:13" s="62" customFormat="1" hidden="1" x14ac:dyDescent="0.2">
      <c r="A191" s="370"/>
      <c r="B191" s="365"/>
      <c r="C191" s="147"/>
      <c r="D191" s="148"/>
      <c r="E191" s="149"/>
      <c r="F191" s="150"/>
      <c r="G191" s="143"/>
      <c r="H191" s="143"/>
      <c r="I191" s="142"/>
      <c r="J191" s="142"/>
      <c r="K191" s="144"/>
      <c r="L191" s="151"/>
      <c r="M191" s="146" t="str">
        <f t="shared" si="2"/>
        <v xml:space="preserve">   </v>
      </c>
    </row>
    <row r="192" spans="1:13" s="62" customFormat="1" hidden="1" x14ac:dyDescent="0.2">
      <c r="A192" s="370"/>
      <c r="B192" s="365"/>
      <c r="C192" s="147"/>
      <c r="D192" s="148"/>
      <c r="E192" s="149"/>
      <c r="F192" s="150"/>
      <c r="G192" s="143"/>
      <c r="H192" s="143"/>
      <c r="I192" s="142"/>
      <c r="J192" s="142"/>
      <c r="K192" s="144"/>
      <c r="L192" s="151"/>
      <c r="M192" s="146" t="str">
        <f t="shared" si="2"/>
        <v xml:space="preserve">   </v>
      </c>
    </row>
    <row r="193" spans="1:13" s="62" customFormat="1" hidden="1" x14ac:dyDescent="0.2">
      <c r="A193" s="370"/>
      <c r="B193" s="365"/>
      <c r="C193" s="147"/>
      <c r="D193" s="148"/>
      <c r="E193" s="149"/>
      <c r="F193" s="150"/>
      <c r="G193" s="143"/>
      <c r="H193" s="143"/>
      <c r="I193" s="142"/>
      <c r="J193" s="142"/>
      <c r="K193" s="144"/>
      <c r="L193" s="151"/>
      <c r="M193" s="146" t="str">
        <f t="shared" si="2"/>
        <v xml:space="preserve">   </v>
      </c>
    </row>
    <row r="194" spans="1:13" s="62" customFormat="1" hidden="1" x14ac:dyDescent="0.2">
      <c r="A194" s="370"/>
      <c r="B194" s="365"/>
      <c r="C194" s="147"/>
      <c r="D194" s="148"/>
      <c r="E194" s="149"/>
      <c r="F194" s="150"/>
      <c r="G194" s="143"/>
      <c r="H194" s="143"/>
      <c r="I194" s="142"/>
      <c r="J194" s="142"/>
      <c r="K194" s="144"/>
      <c r="L194" s="151"/>
      <c r="M194" s="146" t="str">
        <f t="shared" si="2"/>
        <v xml:space="preserve">   </v>
      </c>
    </row>
    <row r="195" spans="1:13" s="62" customFormat="1" hidden="1" x14ac:dyDescent="0.2">
      <c r="A195" s="370"/>
      <c r="B195" s="365"/>
      <c r="C195" s="147"/>
      <c r="D195" s="148"/>
      <c r="E195" s="149"/>
      <c r="F195" s="150"/>
      <c r="G195" s="143"/>
      <c r="H195" s="143"/>
      <c r="I195" s="142"/>
      <c r="J195" s="142"/>
      <c r="K195" s="144"/>
      <c r="L195" s="151"/>
      <c r="M195" s="146" t="str">
        <f t="shared" si="2"/>
        <v xml:space="preserve">   </v>
      </c>
    </row>
    <row r="196" spans="1:13" s="62" customFormat="1" hidden="1" x14ac:dyDescent="0.2">
      <c r="A196" s="370"/>
      <c r="B196" s="365"/>
      <c r="C196" s="147"/>
      <c r="D196" s="148"/>
      <c r="E196" s="149"/>
      <c r="F196" s="150"/>
      <c r="G196" s="143"/>
      <c r="H196" s="143"/>
      <c r="I196" s="142"/>
      <c r="J196" s="142"/>
      <c r="K196" s="144"/>
      <c r="L196" s="151"/>
      <c r="M196" s="146" t="str">
        <f t="shared" si="2"/>
        <v xml:space="preserve">   </v>
      </c>
    </row>
    <row r="197" spans="1:13" s="62" customFormat="1" hidden="1" x14ac:dyDescent="0.2">
      <c r="A197" s="370"/>
      <c r="B197" s="365"/>
      <c r="C197" s="147"/>
      <c r="D197" s="148"/>
      <c r="E197" s="149"/>
      <c r="F197" s="150"/>
      <c r="G197" s="143"/>
      <c r="H197" s="143"/>
      <c r="I197" s="142"/>
      <c r="J197" s="142"/>
      <c r="K197" s="144"/>
      <c r="L197" s="151"/>
      <c r="M197" s="146" t="str">
        <f t="shared" si="2"/>
        <v xml:space="preserve">   </v>
      </c>
    </row>
    <row r="198" spans="1:13" s="62" customFormat="1" hidden="1" x14ac:dyDescent="0.2">
      <c r="A198" s="370"/>
      <c r="B198" s="365"/>
      <c r="C198" s="147"/>
      <c r="D198" s="148"/>
      <c r="E198" s="149"/>
      <c r="F198" s="150"/>
      <c r="G198" s="143"/>
      <c r="H198" s="143"/>
      <c r="I198" s="142"/>
      <c r="J198" s="142"/>
      <c r="K198" s="144"/>
      <c r="L198" s="151"/>
      <c r="M198" s="146" t="str">
        <f t="shared" si="2"/>
        <v xml:space="preserve">   </v>
      </c>
    </row>
    <row r="199" spans="1:13" s="62" customFormat="1" hidden="1" x14ac:dyDescent="0.2">
      <c r="A199" s="370"/>
      <c r="B199" s="365"/>
      <c r="C199" s="147"/>
      <c r="D199" s="148"/>
      <c r="E199" s="149"/>
      <c r="F199" s="150"/>
      <c r="G199" s="143"/>
      <c r="H199" s="143"/>
      <c r="I199" s="142"/>
      <c r="J199" s="142"/>
      <c r="K199" s="144"/>
      <c r="L199" s="151"/>
      <c r="M199" s="146" t="str">
        <f t="shared" si="2"/>
        <v xml:space="preserve">   </v>
      </c>
    </row>
    <row r="200" spans="1:13" s="62" customFormat="1" ht="12.75" hidden="1" customHeight="1" x14ac:dyDescent="0.2">
      <c r="A200" s="370" t="s">
        <v>69</v>
      </c>
      <c r="B200" s="365" t="s">
        <v>105</v>
      </c>
      <c r="C200" s="142"/>
      <c r="D200" s="142"/>
      <c r="E200" s="142"/>
      <c r="F200" s="142"/>
      <c r="G200" s="143"/>
      <c r="H200" s="143"/>
      <c r="I200" s="142"/>
      <c r="J200" s="142"/>
      <c r="K200" s="144"/>
      <c r="L200" s="145" t="str">
        <f>CONCATENATE(C200," ",D200," ",E200," ",F200," ",C201," ",D201," ",E201," ",F201)</f>
        <v xml:space="preserve">       </v>
      </c>
      <c r="M200" s="146" t="str">
        <f t="shared" si="2"/>
        <v xml:space="preserve">   </v>
      </c>
    </row>
    <row r="201" spans="1:13" s="62" customFormat="1" hidden="1" x14ac:dyDescent="0.2">
      <c r="A201" s="370"/>
      <c r="B201" s="365"/>
      <c r="C201" s="147"/>
      <c r="D201" s="148"/>
      <c r="E201" s="149"/>
      <c r="F201" s="150"/>
      <c r="G201" s="143"/>
      <c r="H201" s="143"/>
      <c r="I201" s="142"/>
      <c r="J201" s="142"/>
      <c r="K201" s="144"/>
      <c r="L201" s="151"/>
      <c r="M201" s="146" t="str">
        <f t="shared" si="2"/>
        <v xml:space="preserve">   </v>
      </c>
    </row>
    <row r="202" spans="1:13" s="62" customFormat="1" hidden="1" x14ac:dyDescent="0.2">
      <c r="A202" s="370"/>
      <c r="B202" s="365"/>
      <c r="C202" s="147"/>
      <c r="D202" s="148"/>
      <c r="E202" s="149"/>
      <c r="F202" s="150"/>
      <c r="G202" s="143"/>
      <c r="H202" s="143"/>
      <c r="I202" s="142"/>
      <c r="J202" s="142"/>
      <c r="K202" s="144"/>
      <c r="L202" s="151"/>
      <c r="M202" s="146" t="str">
        <f t="shared" si="2"/>
        <v xml:space="preserve">   </v>
      </c>
    </row>
    <row r="203" spans="1:13" s="62" customFormat="1" hidden="1" x14ac:dyDescent="0.2">
      <c r="A203" s="370"/>
      <c r="B203" s="365"/>
      <c r="C203" s="147"/>
      <c r="D203" s="148"/>
      <c r="E203" s="149"/>
      <c r="F203" s="150"/>
      <c r="G203" s="143"/>
      <c r="H203" s="143"/>
      <c r="I203" s="142"/>
      <c r="J203" s="142"/>
      <c r="K203" s="144"/>
      <c r="L203" s="151"/>
      <c r="M203" s="146" t="str">
        <f t="shared" ref="M203:M266" si="3">CONCATENATE(G203," ",H203," ",I203," ",J203)</f>
        <v xml:space="preserve">   </v>
      </c>
    </row>
    <row r="204" spans="1:13" s="62" customFormat="1" hidden="1" x14ac:dyDescent="0.2">
      <c r="A204" s="370"/>
      <c r="B204" s="365"/>
      <c r="C204" s="147"/>
      <c r="D204" s="148"/>
      <c r="E204" s="149"/>
      <c r="F204" s="150"/>
      <c r="G204" s="143"/>
      <c r="H204" s="143"/>
      <c r="I204" s="142"/>
      <c r="J204" s="142"/>
      <c r="K204" s="144"/>
      <c r="L204" s="151"/>
      <c r="M204" s="146" t="str">
        <f t="shared" si="3"/>
        <v xml:space="preserve">   </v>
      </c>
    </row>
    <row r="205" spans="1:13" s="62" customFormat="1" hidden="1" x14ac:dyDescent="0.2">
      <c r="A205" s="370"/>
      <c r="B205" s="365"/>
      <c r="C205" s="147"/>
      <c r="D205" s="148"/>
      <c r="E205" s="149"/>
      <c r="F205" s="150"/>
      <c r="G205" s="143"/>
      <c r="H205" s="143"/>
      <c r="I205" s="142"/>
      <c r="J205" s="142"/>
      <c r="K205" s="144"/>
      <c r="L205" s="151"/>
      <c r="M205" s="146" t="str">
        <f t="shared" si="3"/>
        <v xml:space="preserve">   </v>
      </c>
    </row>
    <row r="206" spans="1:13" s="62" customFormat="1" hidden="1" x14ac:dyDescent="0.2">
      <c r="A206" s="370"/>
      <c r="B206" s="365"/>
      <c r="C206" s="147"/>
      <c r="D206" s="148"/>
      <c r="E206" s="149"/>
      <c r="F206" s="150"/>
      <c r="G206" s="143"/>
      <c r="H206" s="143"/>
      <c r="I206" s="142"/>
      <c r="J206" s="142"/>
      <c r="K206" s="144"/>
      <c r="L206" s="151"/>
      <c r="M206" s="146" t="str">
        <f t="shared" si="3"/>
        <v xml:space="preserve">   </v>
      </c>
    </row>
    <row r="207" spans="1:13" s="62" customFormat="1" hidden="1" x14ac:dyDescent="0.2">
      <c r="A207" s="370"/>
      <c r="B207" s="365"/>
      <c r="C207" s="147"/>
      <c r="D207" s="148"/>
      <c r="E207" s="149"/>
      <c r="F207" s="150"/>
      <c r="G207" s="143"/>
      <c r="H207" s="143"/>
      <c r="I207" s="142"/>
      <c r="J207" s="142"/>
      <c r="K207" s="144"/>
      <c r="L207" s="151"/>
      <c r="M207" s="146" t="str">
        <f t="shared" si="3"/>
        <v xml:space="preserve">   </v>
      </c>
    </row>
    <row r="208" spans="1:13" s="62" customFormat="1" hidden="1" x14ac:dyDescent="0.2">
      <c r="A208" s="370"/>
      <c r="B208" s="365"/>
      <c r="C208" s="147"/>
      <c r="D208" s="148"/>
      <c r="E208" s="149"/>
      <c r="F208" s="150"/>
      <c r="G208" s="143"/>
      <c r="H208" s="143"/>
      <c r="I208" s="142"/>
      <c r="J208" s="142"/>
      <c r="K208" s="144"/>
      <c r="L208" s="151"/>
      <c r="M208" s="146" t="str">
        <f t="shared" si="3"/>
        <v xml:space="preserve">   </v>
      </c>
    </row>
    <row r="209" spans="1:13" s="62" customFormat="1" hidden="1" x14ac:dyDescent="0.2">
      <c r="A209" s="370"/>
      <c r="B209" s="365"/>
      <c r="C209" s="147"/>
      <c r="D209" s="148"/>
      <c r="E209" s="149"/>
      <c r="F209" s="150"/>
      <c r="G209" s="143"/>
      <c r="H209" s="143"/>
      <c r="I209" s="142"/>
      <c r="J209" s="142"/>
      <c r="K209" s="144"/>
      <c r="L209" s="151"/>
      <c r="M209" s="146" t="str">
        <f t="shared" si="3"/>
        <v xml:space="preserve">   </v>
      </c>
    </row>
    <row r="210" spans="1:13" s="54" customFormat="1" ht="99" customHeight="1" x14ac:dyDescent="0.2">
      <c r="A210" s="370" t="s">
        <v>69</v>
      </c>
      <c r="B210" s="364" t="s">
        <v>106</v>
      </c>
      <c r="C210" s="274" t="s">
        <v>355</v>
      </c>
      <c r="D210" s="274" t="s">
        <v>543</v>
      </c>
      <c r="E210" s="274" t="s">
        <v>544</v>
      </c>
      <c r="F210" s="274" t="s">
        <v>545</v>
      </c>
      <c r="G210" s="275" t="s">
        <v>244</v>
      </c>
      <c r="H210" s="272" t="s">
        <v>653</v>
      </c>
      <c r="I210" s="274" t="s">
        <v>546</v>
      </c>
      <c r="J210" s="274" t="s">
        <v>654</v>
      </c>
      <c r="K210" s="144"/>
      <c r="L210" s="152" t="str">
        <f>CONCATENATE(C210," ",D210," ",E210," ",F210," ",C211," ",D211," ",E211," ",F211)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M210" s="146" t="str">
        <f t="shared" si="3"/>
        <v>C1.I1 Expresa conceptos, ideas, sentimientos  y hechos en forma oral,  en situaciones vinculadas a su entorno personal y profesional  respetando la interculturalidad lingüística.</v>
      </c>
    </row>
    <row r="211" spans="1:13" s="54" customFormat="1" ht="51" x14ac:dyDescent="0.2">
      <c r="A211" s="370"/>
      <c r="B211" s="364"/>
      <c r="C211" s="276"/>
      <c r="D211" s="277"/>
      <c r="E211" s="278"/>
      <c r="F211" s="279"/>
      <c r="G211" s="275" t="s">
        <v>248</v>
      </c>
      <c r="H211" s="272" t="s">
        <v>655</v>
      </c>
      <c r="I211" s="274" t="s">
        <v>548</v>
      </c>
      <c r="J211" s="274" t="s">
        <v>549</v>
      </c>
      <c r="K211" s="144"/>
      <c r="L211" s="151"/>
      <c r="M211" s="146" t="str">
        <f t="shared" si="3"/>
        <v>C1.I2 Interpreta información de manera oral  en situaciones vinculadas a su entorno personal y profesional ,  utilizando tècnicas de comunicaciòn y reconociendo la intención de su interlocutor.</v>
      </c>
    </row>
    <row r="212" spans="1:13" s="54" customFormat="1" ht="51" x14ac:dyDescent="0.2">
      <c r="A212" s="370"/>
      <c r="B212" s="364"/>
      <c r="C212" s="280"/>
      <c r="D212" s="277"/>
      <c r="E212" s="278"/>
      <c r="F212" s="279"/>
      <c r="G212" s="275" t="s">
        <v>252</v>
      </c>
      <c r="H212" s="317" t="s">
        <v>409</v>
      </c>
      <c r="I212" s="288" t="s">
        <v>656</v>
      </c>
      <c r="J212" s="288" t="s">
        <v>657</v>
      </c>
      <c r="K212" s="144"/>
      <c r="L212" s="151"/>
      <c r="M212" s="146" t="str">
        <f t="shared" si="3"/>
        <v>C1.I3 Utiliza estrategias de escucha activa y asertiva en situaciones vinculadas a su entorno personal y profesional,  sin estereotipos de género u otros.</v>
      </c>
    </row>
    <row r="213" spans="1:13" s="54" customFormat="1" ht="63" customHeight="1" x14ac:dyDescent="0.2">
      <c r="A213" s="370"/>
      <c r="B213" s="364"/>
      <c r="C213" s="147"/>
      <c r="D213" s="148"/>
      <c r="E213" s="149"/>
      <c r="F213" s="150"/>
      <c r="G213" s="143" t="s">
        <v>652</v>
      </c>
      <c r="H213" s="317" t="s">
        <v>519</v>
      </c>
      <c r="I213" s="288" t="s">
        <v>658</v>
      </c>
      <c r="J213" s="288" t="s">
        <v>659</v>
      </c>
      <c r="K213" s="144"/>
      <c r="L213" s="151"/>
      <c r="M213" s="146" t="str">
        <f t="shared" si="3"/>
        <v>C1.I4 Aplica elementos de comunicación efectiva vinculados a su entorno personal y laboral, teniendo en cuenta la intención comunicativa</v>
      </c>
    </row>
    <row r="214" spans="1:13" s="54" customFormat="1" ht="48" hidden="1" customHeight="1" x14ac:dyDescent="0.2">
      <c r="A214" s="370"/>
      <c r="B214" s="364"/>
      <c r="C214" s="147"/>
      <c r="D214" s="148"/>
      <c r="E214" s="149"/>
      <c r="F214" s="150"/>
      <c r="G214" s="143"/>
      <c r="H214" s="143"/>
      <c r="I214" s="142"/>
      <c r="J214" s="142"/>
      <c r="K214" s="144"/>
      <c r="L214" s="151"/>
      <c r="M214" s="146" t="str">
        <f t="shared" si="3"/>
        <v xml:space="preserve">   </v>
      </c>
    </row>
    <row r="215" spans="1:13" s="54" customFormat="1" ht="42.75" hidden="1" customHeight="1" x14ac:dyDescent="0.2">
      <c r="A215" s="370"/>
      <c r="B215" s="364"/>
      <c r="C215" s="147"/>
      <c r="D215" s="148"/>
      <c r="E215" s="149"/>
      <c r="F215" s="150"/>
      <c r="G215" s="143"/>
      <c r="H215" s="143"/>
      <c r="I215" s="142"/>
      <c r="J215" s="142"/>
      <c r="K215" s="144"/>
      <c r="L215" s="151"/>
      <c r="M215" s="146" t="str">
        <f t="shared" si="3"/>
        <v xml:space="preserve">   </v>
      </c>
    </row>
    <row r="216" spans="1:13" s="54" customFormat="1" ht="51" hidden="1" customHeight="1" x14ac:dyDescent="0.2">
      <c r="A216" s="370"/>
      <c r="B216" s="364"/>
      <c r="C216" s="147"/>
      <c r="D216" s="148"/>
      <c r="E216" s="149"/>
      <c r="F216" s="150"/>
      <c r="G216" s="143"/>
      <c r="H216" s="143"/>
      <c r="I216" s="142"/>
      <c r="J216" s="142"/>
      <c r="K216" s="144"/>
      <c r="L216" s="151"/>
      <c r="M216" s="146" t="str">
        <f t="shared" si="3"/>
        <v xml:space="preserve">   </v>
      </c>
    </row>
    <row r="217" spans="1:13" s="54" customFormat="1" ht="47.25" hidden="1" customHeight="1" x14ac:dyDescent="0.2">
      <c r="A217" s="370"/>
      <c r="B217" s="364"/>
      <c r="C217" s="147"/>
      <c r="D217" s="148"/>
      <c r="E217" s="149"/>
      <c r="F217" s="150"/>
      <c r="G217" s="143"/>
      <c r="H217" s="143"/>
      <c r="I217" s="142"/>
      <c r="J217" s="142"/>
      <c r="K217" s="144"/>
      <c r="L217" s="151"/>
      <c r="M217" s="146" t="str">
        <f t="shared" si="3"/>
        <v xml:space="preserve">   </v>
      </c>
    </row>
    <row r="218" spans="1:13" s="54" customFormat="1" ht="43.5" hidden="1" customHeight="1" x14ac:dyDescent="0.2">
      <c r="A218" s="370"/>
      <c r="B218" s="364"/>
      <c r="C218" s="147"/>
      <c r="D218" s="148"/>
      <c r="E218" s="149"/>
      <c r="F218" s="150"/>
      <c r="G218" s="143"/>
      <c r="H218" s="143"/>
      <c r="I218" s="142"/>
      <c r="J218" s="142"/>
      <c r="K218" s="144"/>
      <c r="L218" s="151"/>
      <c r="M218" s="146" t="str">
        <f t="shared" si="3"/>
        <v xml:space="preserve">   </v>
      </c>
    </row>
    <row r="219" spans="1:13" s="54" customFormat="1" ht="18.75" hidden="1" customHeight="1" x14ac:dyDescent="0.2">
      <c r="A219" s="370"/>
      <c r="B219" s="364"/>
      <c r="C219" s="154"/>
      <c r="D219" s="155"/>
      <c r="E219" s="156"/>
      <c r="F219" s="157"/>
      <c r="G219" s="143"/>
      <c r="H219" s="143"/>
      <c r="I219" s="142"/>
      <c r="J219" s="142"/>
      <c r="K219" s="144"/>
      <c r="L219" s="151"/>
      <c r="M219" s="146" t="str">
        <f t="shared" si="3"/>
        <v xml:space="preserve">   </v>
      </c>
    </row>
    <row r="220" spans="1:13" s="54" customFormat="1" ht="66" customHeight="1" x14ac:dyDescent="0.2">
      <c r="A220" s="370" t="s">
        <v>69</v>
      </c>
      <c r="B220" s="364" t="s">
        <v>106</v>
      </c>
      <c r="C220" s="274" t="s">
        <v>550</v>
      </c>
      <c r="D220" s="274" t="s">
        <v>506</v>
      </c>
      <c r="E220" s="274" t="s">
        <v>551</v>
      </c>
      <c r="F220" s="274" t="s">
        <v>552</v>
      </c>
      <c r="G220" s="275" t="s">
        <v>260</v>
      </c>
      <c r="H220" s="275" t="s">
        <v>554</v>
      </c>
      <c r="I220" s="274" t="s">
        <v>555</v>
      </c>
      <c r="J220" s="274" t="s">
        <v>556</v>
      </c>
      <c r="K220" s="144"/>
      <c r="L220" s="152" t="str">
        <f>CONCATENATE(C220," ",D220," ",E220," ",F220," ",C223," ",D223," ",E223," ",F223)</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M220" s="146" t="str">
        <f t="shared" si="3"/>
        <v>C2.I1 Lee  textos y documentación escrita vinculados al programa de estudios  haciendo uso de estrategias efectivas de comprensión lectora.</v>
      </c>
    </row>
    <row r="221" spans="1:13" s="54" customFormat="1" ht="51" x14ac:dyDescent="0.2">
      <c r="A221" s="370"/>
      <c r="B221" s="364"/>
      <c r="C221" s="294"/>
      <c r="D221" s="293"/>
      <c r="E221" s="295"/>
      <c r="F221" s="292"/>
      <c r="G221" s="275" t="s">
        <v>264</v>
      </c>
      <c r="H221" s="275" t="s">
        <v>562</v>
      </c>
      <c r="I221" s="274" t="s">
        <v>563</v>
      </c>
      <c r="J221" s="274" t="s">
        <v>564</v>
      </c>
      <c r="K221" s="144"/>
      <c r="L221" s="151"/>
      <c r="M221" s="146" t="str">
        <f t="shared" si="3"/>
        <v>C2.I2 Lee, comprende y organiza la información de los textos y documentación escrita relacionados al programa de estudios  en organizadores  gráficos.</v>
      </c>
    </row>
    <row r="222" spans="1:13" s="54" customFormat="1" ht="25.5" x14ac:dyDescent="0.2">
      <c r="A222" s="370"/>
      <c r="B222" s="364"/>
      <c r="C222" s="305"/>
      <c r="D222" s="296"/>
      <c r="E222" s="297"/>
      <c r="F222" s="298"/>
      <c r="G222" s="275" t="s">
        <v>267</v>
      </c>
      <c r="H222" s="275" t="s">
        <v>547</v>
      </c>
      <c r="I222" s="274" t="s">
        <v>566</v>
      </c>
      <c r="J222" s="274" t="s">
        <v>567</v>
      </c>
      <c r="K222" s="144"/>
      <c r="L222" s="151"/>
      <c r="M222" s="146" t="str">
        <f t="shared" si="3"/>
        <v xml:space="preserve">C2.I3 Explica  la información leída en forma oral y escrita,  utilizando técnicas y formatos en forma clara y asertiva </v>
      </c>
    </row>
    <row r="223" spans="1:13" s="54" customFormat="1" ht="51" x14ac:dyDescent="0.2">
      <c r="A223" s="370"/>
      <c r="B223" s="364"/>
      <c r="C223" s="280" t="s">
        <v>557</v>
      </c>
      <c r="D223" s="277" t="s">
        <v>558</v>
      </c>
      <c r="E223" s="278" t="s">
        <v>559</v>
      </c>
      <c r="F223" s="279" t="s">
        <v>560</v>
      </c>
      <c r="G223" s="275" t="s">
        <v>275</v>
      </c>
      <c r="H223" s="275" t="s">
        <v>568</v>
      </c>
      <c r="I223" s="274" t="s">
        <v>569</v>
      </c>
      <c r="J223" s="274" t="s">
        <v>570</v>
      </c>
      <c r="K223" s="144"/>
      <c r="L223" s="151"/>
      <c r="M223" s="146" t="str">
        <f t="shared" si="3"/>
        <v>C3.I1 Utiliza  las normas en la redacción de documentos académicos y técnicos  relacionados a su programa de estudios.</v>
      </c>
    </row>
    <row r="224" spans="1:13" s="54" customFormat="1" ht="51" x14ac:dyDescent="0.2">
      <c r="A224" s="370"/>
      <c r="B224" s="364"/>
      <c r="C224" s="280"/>
      <c r="D224" s="277"/>
      <c r="E224" s="278"/>
      <c r="F224" s="279"/>
      <c r="G224" s="275" t="s">
        <v>279</v>
      </c>
      <c r="H224" s="275" t="s">
        <v>571</v>
      </c>
      <c r="I224" s="274" t="s">
        <v>572</v>
      </c>
      <c r="J224" s="274" t="s">
        <v>573</v>
      </c>
      <c r="K224" s="144"/>
      <c r="L224" s="151"/>
      <c r="M224" s="146" t="str">
        <f t="shared" si="3"/>
        <v>C3.I2 Elabora  textos  académicos y técnicos relacionados con su  programa de estudios,  considerando su estructura  y recogiendo información de fuentes físicas y virtuales pertinentes</v>
      </c>
    </row>
    <row r="225" spans="1:13" s="54" customFormat="1" ht="38.25" x14ac:dyDescent="0.2">
      <c r="A225" s="370"/>
      <c r="B225" s="364"/>
      <c r="C225" s="280"/>
      <c r="D225" s="277"/>
      <c r="E225" s="278"/>
      <c r="F225" s="279"/>
      <c r="G225" s="275" t="s">
        <v>282</v>
      </c>
      <c r="H225" s="275" t="s">
        <v>574</v>
      </c>
      <c r="I225" s="274" t="s">
        <v>575</v>
      </c>
      <c r="J225" s="274" t="s">
        <v>576</v>
      </c>
      <c r="K225" s="144"/>
      <c r="L225" s="151"/>
      <c r="M225" s="146" t="str">
        <f t="shared" si="3"/>
        <v>C3.I3 Redacta  documentos administrativos  y técnicos relacionados a su programa de estudio  teniendo en cuenta su estructura y estilos.</v>
      </c>
    </row>
    <row r="226" spans="1:13" s="54" customFormat="1" hidden="1" x14ac:dyDescent="0.2">
      <c r="A226" s="370"/>
      <c r="B226" s="364"/>
      <c r="C226" s="147"/>
      <c r="D226" s="148"/>
      <c r="E226" s="149"/>
      <c r="F226" s="150"/>
      <c r="G226" s="143"/>
      <c r="H226" s="143"/>
      <c r="I226" s="142"/>
      <c r="J226" s="142"/>
      <c r="K226" s="144"/>
      <c r="L226" s="151"/>
      <c r="M226" s="146" t="str">
        <f t="shared" si="3"/>
        <v xml:space="preserve">   </v>
      </c>
    </row>
    <row r="227" spans="1:13" s="54" customFormat="1" hidden="1" x14ac:dyDescent="0.2">
      <c r="A227" s="370"/>
      <c r="B227" s="364"/>
      <c r="C227" s="147"/>
      <c r="D227" s="148"/>
      <c r="E227" s="149"/>
      <c r="F227" s="150"/>
      <c r="G227" s="143"/>
      <c r="H227" s="143"/>
      <c r="I227" s="142"/>
      <c r="J227" s="142"/>
      <c r="K227" s="144"/>
      <c r="L227" s="151"/>
      <c r="M227" s="146" t="str">
        <f t="shared" si="3"/>
        <v xml:space="preserve">   </v>
      </c>
    </row>
    <row r="228" spans="1:13" s="54" customFormat="1" hidden="1" x14ac:dyDescent="0.2">
      <c r="A228" s="370"/>
      <c r="B228" s="364"/>
      <c r="C228" s="147"/>
      <c r="D228" s="148"/>
      <c r="E228" s="149"/>
      <c r="F228" s="150"/>
      <c r="G228" s="143"/>
      <c r="H228" s="143"/>
      <c r="I228" s="142"/>
      <c r="J228" s="142"/>
      <c r="K228" s="144"/>
      <c r="L228" s="151"/>
      <c r="M228" s="146" t="str">
        <f t="shared" si="3"/>
        <v xml:space="preserve">   </v>
      </c>
    </row>
    <row r="229" spans="1:13" s="54" customFormat="1" hidden="1" x14ac:dyDescent="0.2">
      <c r="A229" s="370"/>
      <c r="B229" s="364"/>
      <c r="C229" s="154"/>
      <c r="D229" s="155"/>
      <c r="E229" s="156"/>
      <c r="F229" s="157"/>
      <c r="G229" s="143"/>
      <c r="H229" s="143"/>
      <c r="I229" s="142"/>
      <c r="J229" s="142"/>
      <c r="K229" s="144"/>
      <c r="L229" s="158"/>
      <c r="M229" s="146" t="str">
        <f t="shared" si="3"/>
        <v xml:space="preserve">   </v>
      </c>
    </row>
    <row r="230" spans="1:13" s="54" customFormat="1" ht="66.75" customHeight="1" x14ac:dyDescent="0.2">
      <c r="A230" s="370" t="s">
        <v>69</v>
      </c>
      <c r="B230" s="364" t="s">
        <v>106</v>
      </c>
      <c r="C230" s="274" t="s">
        <v>577</v>
      </c>
      <c r="D230" s="274" t="s">
        <v>578</v>
      </c>
      <c r="E230" s="274" t="s">
        <v>579</v>
      </c>
      <c r="F230" s="274" t="s">
        <v>580</v>
      </c>
      <c r="G230" s="275" t="s">
        <v>244</v>
      </c>
      <c r="H230" s="275" t="s">
        <v>276</v>
      </c>
      <c r="I230" s="274" t="s">
        <v>581</v>
      </c>
      <c r="J230" s="274" t="s">
        <v>582</v>
      </c>
      <c r="K230" s="144"/>
      <c r="L230" s="152" t="str">
        <f>CONCATENATE(C230," ",D230," ",E230," ",F230," ",C231," ",D231," ",E231," ",F231)</f>
        <v xml:space="preserve">CE3.C1 Utilizar aplicaciones y herramientas informáticas para la búsqueda, comunicación y análisis de información  de manera responsable  y considerando los principios éticos.    </v>
      </c>
      <c r="M230" s="146" t="str">
        <f t="shared" si="3"/>
        <v>C1.I1 Identifica  las partes de la computadora reconociendo el hardware, software, periféricos y aplicativos</v>
      </c>
    </row>
    <row r="231" spans="1:13" s="54" customFormat="1" ht="56.25" customHeight="1" x14ac:dyDescent="0.2">
      <c r="A231" s="370"/>
      <c r="B231" s="364"/>
      <c r="C231" s="276"/>
      <c r="D231" s="277"/>
      <c r="E231" s="278"/>
      <c r="F231" s="279"/>
      <c r="G231" s="275" t="s">
        <v>248</v>
      </c>
      <c r="H231" s="275" t="s">
        <v>409</v>
      </c>
      <c r="I231" s="274" t="s">
        <v>583</v>
      </c>
      <c r="J231" s="274" t="s">
        <v>584</v>
      </c>
      <c r="K231" s="144"/>
      <c r="L231" s="151"/>
      <c r="M231" s="146" t="str">
        <f t="shared" si="3"/>
        <v>C1.I2 Utiliza aplicaciones de internet para la búsqueda de la información, aplicando criterios para la selección de información y el respeto a la propiedad intelectual</v>
      </c>
    </row>
    <row r="232" spans="1:13" s="54" customFormat="1" ht="51" x14ac:dyDescent="0.2">
      <c r="A232" s="370"/>
      <c r="B232" s="364"/>
      <c r="C232" s="280"/>
      <c r="D232" s="277"/>
      <c r="E232" s="278"/>
      <c r="F232" s="279"/>
      <c r="G232" s="275" t="s">
        <v>252</v>
      </c>
      <c r="H232" s="275" t="s">
        <v>409</v>
      </c>
      <c r="I232" s="274" t="s">
        <v>585</v>
      </c>
      <c r="J232" s="274" t="s">
        <v>586</v>
      </c>
      <c r="K232" s="144"/>
      <c r="L232" s="151"/>
      <c r="M232" s="146" t="str">
        <f t="shared" si="3"/>
        <v>C1.I3 Utiliza aplicaciones para la comunicación y colaboración de acuerdo a la necesidad de información,  con responsabilidad y ética profesional</v>
      </c>
    </row>
    <row r="233" spans="1:13" s="54" customFormat="1" hidden="1" x14ac:dyDescent="0.2">
      <c r="A233" s="370"/>
      <c r="B233" s="364"/>
      <c r="C233" s="147"/>
      <c r="D233" s="148"/>
      <c r="E233" s="149"/>
      <c r="F233" s="150"/>
      <c r="G233" s="143"/>
      <c r="H233" s="143"/>
      <c r="I233" s="142"/>
      <c r="J233" s="142"/>
      <c r="K233" s="144"/>
      <c r="L233" s="151"/>
      <c r="M233" s="146" t="str">
        <f t="shared" si="3"/>
        <v xml:space="preserve">   </v>
      </c>
    </row>
    <row r="234" spans="1:13" s="54" customFormat="1" hidden="1" x14ac:dyDescent="0.2">
      <c r="A234" s="370"/>
      <c r="B234" s="364"/>
      <c r="C234" s="147"/>
      <c r="D234" s="148"/>
      <c r="E234" s="149"/>
      <c r="F234" s="150"/>
      <c r="G234" s="143"/>
      <c r="H234" s="143"/>
      <c r="I234" s="142"/>
      <c r="J234" s="142"/>
      <c r="K234" s="144"/>
      <c r="L234" s="151"/>
      <c r="M234" s="146" t="str">
        <f t="shared" si="3"/>
        <v xml:space="preserve">   </v>
      </c>
    </row>
    <row r="235" spans="1:13" s="54" customFormat="1" hidden="1" x14ac:dyDescent="0.2">
      <c r="A235" s="370"/>
      <c r="B235" s="364"/>
      <c r="C235" s="147"/>
      <c r="D235" s="148"/>
      <c r="E235" s="149"/>
      <c r="F235" s="150"/>
      <c r="G235" s="143"/>
      <c r="H235" s="143"/>
      <c r="I235" s="142"/>
      <c r="J235" s="142"/>
      <c r="K235" s="144"/>
      <c r="L235" s="151"/>
      <c r="M235" s="146" t="str">
        <f t="shared" si="3"/>
        <v xml:space="preserve">   </v>
      </c>
    </row>
    <row r="236" spans="1:13" s="54" customFormat="1" hidden="1" x14ac:dyDescent="0.2">
      <c r="A236" s="370"/>
      <c r="B236" s="364"/>
      <c r="C236" s="147"/>
      <c r="D236" s="148"/>
      <c r="E236" s="149"/>
      <c r="F236" s="150"/>
      <c r="G236" s="143"/>
      <c r="H236" s="143"/>
      <c r="I236" s="142"/>
      <c r="J236" s="142"/>
      <c r="K236" s="144"/>
      <c r="L236" s="151"/>
      <c r="M236" s="146" t="str">
        <f t="shared" si="3"/>
        <v xml:space="preserve">   </v>
      </c>
    </row>
    <row r="237" spans="1:13" s="54" customFormat="1" hidden="1" x14ac:dyDescent="0.2">
      <c r="A237" s="370"/>
      <c r="B237" s="364"/>
      <c r="C237" s="147"/>
      <c r="D237" s="148"/>
      <c r="E237" s="149"/>
      <c r="F237" s="150"/>
      <c r="G237" s="143"/>
      <c r="H237" s="143"/>
      <c r="I237" s="142"/>
      <c r="J237" s="142"/>
      <c r="K237" s="144"/>
      <c r="L237" s="151"/>
      <c r="M237" s="146" t="str">
        <f t="shared" si="3"/>
        <v xml:space="preserve">   </v>
      </c>
    </row>
    <row r="238" spans="1:13" s="54" customFormat="1" hidden="1" x14ac:dyDescent="0.2">
      <c r="A238" s="370"/>
      <c r="B238" s="364"/>
      <c r="C238" s="147"/>
      <c r="D238" s="148"/>
      <c r="E238" s="149"/>
      <c r="F238" s="150"/>
      <c r="G238" s="143"/>
      <c r="H238" s="143"/>
      <c r="I238" s="142"/>
      <c r="J238" s="142"/>
      <c r="K238" s="144"/>
      <c r="L238" s="151"/>
      <c r="M238" s="146" t="str">
        <f t="shared" si="3"/>
        <v xml:space="preserve">   </v>
      </c>
    </row>
    <row r="239" spans="1:13" s="54" customFormat="1" hidden="1" x14ac:dyDescent="0.2">
      <c r="A239" s="370"/>
      <c r="B239" s="364"/>
      <c r="C239" s="154"/>
      <c r="D239" s="155"/>
      <c r="E239" s="156"/>
      <c r="F239" s="157"/>
      <c r="G239" s="143"/>
      <c r="H239" s="143"/>
      <c r="I239" s="142"/>
      <c r="J239" s="142"/>
      <c r="K239" s="144"/>
      <c r="L239" s="151"/>
      <c r="M239" s="146" t="str">
        <f t="shared" si="3"/>
        <v xml:space="preserve">   </v>
      </c>
    </row>
    <row r="240" spans="1:13" s="54" customFormat="1" ht="67.5" customHeight="1" x14ac:dyDescent="0.2">
      <c r="A240" s="370" t="s">
        <v>69</v>
      </c>
      <c r="B240" s="364" t="s">
        <v>106</v>
      </c>
      <c r="C240" s="274" t="s">
        <v>587</v>
      </c>
      <c r="D240" s="274" t="s">
        <v>578</v>
      </c>
      <c r="E240" s="274" t="s">
        <v>588</v>
      </c>
      <c r="F240" s="274" t="s">
        <v>589</v>
      </c>
      <c r="G240" s="275" t="s">
        <v>553</v>
      </c>
      <c r="H240" s="275" t="s">
        <v>409</v>
      </c>
      <c r="I240" s="274" t="s">
        <v>590</v>
      </c>
      <c r="J240" s="274" t="s">
        <v>591</v>
      </c>
      <c r="K240" s="144"/>
      <c r="L240" s="152" t="str">
        <f>CONCATENATE(C240," ",D240," ",E240," ",F240," ",C241," ",D241," ",E241," ",F241)</f>
        <v xml:space="preserve">CE3.C2 Utilizar software de ofimática de acuerdo al programa de estudios,  considerando las necesidades de sistematización de la información.     </v>
      </c>
      <c r="M240" s="146" t="str">
        <f>CONCATENATE(G240," ",H240," ",I240," ",J240)</f>
        <v>C2.i1 Utiliza procesador de textos en la elaboración de documentos,  teniendo en cuenta los requerimientos del contexto laboral y los formatos vinculados al programa de estudios.</v>
      </c>
    </row>
    <row r="241" spans="1:13" s="54" customFormat="1" ht="38.25" x14ac:dyDescent="0.2">
      <c r="A241" s="370"/>
      <c r="B241" s="364"/>
      <c r="C241" s="276"/>
      <c r="D241" s="277"/>
      <c r="E241" s="278"/>
      <c r="F241" s="279"/>
      <c r="G241" s="275" t="s">
        <v>561</v>
      </c>
      <c r="H241" s="275" t="s">
        <v>592</v>
      </c>
      <c r="I241" s="274" t="s">
        <v>593</v>
      </c>
      <c r="J241" s="274" t="s">
        <v>594</v>
      </c>
      <c r="K241" s="144"/>
      <c r="L241" s="151"/>
      <c r="M241" s="146" t="str">
        <f>CONCATENATE(G241," ",H241," ",I241," ",J241)</f>
        <v>C2.i2 Sistematiza información  utilizando hoja de cálculo de manera eficiente, vinculados al programa de estudios.</v>
      </c>
    </row>
    <row r="242" spans="1:13" s="54" customFormat="1" ht="25.5" x14ac:dyDescent="0.2">
      <c r="A242" s="370"/>
      <c r="B242" s="364"/>
      <c r="C242" s="280"/>
      <c r="D242" s="277"/>
      <c r="E242" s="278"/>
      <c r="F242" s="279"/>
      <c r="G242" s="275" t="s">
        <v>565</v>
      </c>
      <c r="H242" s="275" t="s">
        <v>319</v>
      </c>
      <c r="I242" s="274" t="s">
        <v>595</v>
      </c>
      <c r="J242" s="274" t="s">
        <v>596</v>
      </c>
      <c r="K242" s="144"/>
      <c r="L242" s="151"/>
      <c r="M242" s="146" t="str">
        <f>CONCATENATE(G242," ",H242," ",I242," ",J242)</f>
        <v>C2.i3 Realiza presentaciones de información sistematizada de calidad y vinculados al programa de estudios.</v>
      </c>
    </row>
    <row r="243" spans="1:13" s="54" customFormat="1" hidden="1" x14ac:dyDescent="0.2">
      <c r="A243" s="370"/>
      <c r="B243" s="364"/>
      <c r="C243" s="147"/>
      <c r="D243" s="148"/>
      <c r="E243" s="149"/>
      <c r="F243" s="150"/>
      <c r="G243" s="143"/>
      <c r="H243" s="143"/>
      <c r="I243" s="142"/>
      <c r="J243" s="142"/>
      <c r="K243" s="144"/>
      <c r="L243" s="151"/>
      <c r="M243" s="146" t="str">
        <f t="shared" si="3"/>
        <v xml:space="preserve">   </v>
      </c>
    </row>
    <row r="244" spans="1:13" s="54" customFormat="1" hidden="1" x14ac:dyDescent="0.2">
      <c r="A244" s="370"/>
      <c r="B244" s="364"/>
      <c r="C244" s="147"/>
      <c r="D244" s="148"/>
      <c r="E244" s="149"/>
      <c r="F244" s="150"/>
      <c r="G244" s="143"/>
      <c r="H244" s="143"/>
      <c r="I244" s="142"/>
      <c r="J244" s="142"/>
      <c r="K244" s="144"/>
      <c r="L244" s="151"/>
      <c r="M244" s="146" t="str">
        <f t="shared" si="3"/>
        <v xml:space="preserve">   </v>
      </c>
    </row>
    <row r="245" spans="1:13" s="54" customFormat="1" hidden="1" x14ac:dyDescent="0.2">
      <c r="A245" s="370"/>
      <c r="B245" s="364"/>
      <c r="C245" s="147"/>
      <c r="D245" s="148"/>
      <c r="E245" s="149"/>
      <c r="F245" s="150"/>
      <c r="G245" s="143"/>
      <c r="H245" s="143"/>
      <c r="I245" s="142"/>
      <c r="J245" s="142"/>
      <c r="K245" s="144"/>
      <c r="L245" s="151"/>
      <c r="M245" s="146" t="str">
        <f t="shared" si="3"/>
        <v xml:space="preserve">   </v>
      </c>
    </row>
    <row r="246" spans="1:13" s="54" customFormat="1" hidden="1" x14ac:dyDescent="0.2">
      <c r="A246" s="370"/>
      <c r="B246" s="364"/>
      <c r="C246" s="147"/>
      <c r="D246" s="148"/>
      <c r="E246" s="149"/>
      <c r="F246" s="150"/>
      <c r="G246" s="143"/>
      <c r="H246" s="143"/>
      <c r="I246" s="142"/>
      <c r="J246" s="142"/>
      <c r="K246" s="144"/>
      <c r="L246" s="151"/>
      <c r="M246" s="146" t="str">
        <f t="shared" si="3"/>
        <v xml:space="preserve">   </v>
      </c>
    </row>
    <row r="247" spans="1:13" s="54" customFormat="1" hidden="1" x14ac:dyDescent="0.2">
      <c r="A247" s="370"/>
      <c r="B247" s="364"/>
      <c r="C247" s="147"/>
      <c r="D247" s="148"/>
      <c r="E247" s="149"/>
      <c r="F247" s="150"/>
      <c r="G247" s="143"/>
      <c r="H247" s="143"/>
      <c r="I247" s="142"/>
      <c r="J247" s="142"/>
      <c r="K247" s="144"/>
      <c r="L247" s="151"/>
      <c r="M247" s="146" t="str">
        <f t="shared" si="3"/>
        <v xml:space="preserve">   </v>
      </c>
    </row>
    <row r="248" spans="1:13" s="54" customFormat="1" hidden="1" x14ac:dyDescent="0.2">
      <c r="A248" s="370"/>
      <c r="B248" s="364"/>
      <c r="C248" s="147"/>
      <c r="D248" s="148"/>
      <c r="E248" s="149"/>
      <c r="F248" s="150"/>
      <c r="G248" s="143"/>
      <c r="H248" s="143"/>
      <c r="I248" s="142"/>
      <c r="J248" s="142"/>
      <c r="K248" s="144"/>
      <c r="L248" s="151"/>
      <c r="M248" s="146" t="str">
        <f t="shared" si="3"/>
        <v xml:space="preserve">   </v>
      </c>
    </row>
    <row r="249" spans="1:13" s="54" customFormat="1" hidden="1" x14ac:dyDescent="0.2">
      <c r="A249" s="370"/>
      <c r="B249" s="364"/>
      <c r="C249" s="154"/>
      <c r="D249" s="155"/>
      <c r="E249" s="156"/>
      <c r="F249" s="157"/>
      <c r="G249" s="143"/>
      <c r="H249" s="143"/>
      <c r="I249" s="142"/>
      <c r="J249" s="142"/>
      <c r="K249" s="144"/>
      <c r="L249" s="158"/>
      <c r="M249" s="146" t="str">
        <f t="shared" si="3"/>
        <v xml:space="preserve">   </v>
      </c>
    </row>
    <row r="250" spans="1:13" s="54" customFormat="1" ht="67.5" hidden="1" customHeight="1" x14ac:dyDescent="0.2">
      <c r="A250" s="370" t="s">
        <v>69</v>
      </c>
      <c r="B250" s="364" t="s">
        <v>106</v>
      </c>
      <c r="C250" s="274"/>
      <c r="D250" s="274"/>
      <c r="E250" s="274"/>
      <c r="F250" s="274"/>
      <c r="G250" s="275"/>
      <c r="H250" s="275"/>
      <c r="I250" s="274"/>
      <c r="J250" s="274"/>
      <c r="K250" s="144"/>
      <c r="L250" s="152" t="str">
        <f>CONCATENATE(C250," ",D250," ",E250," ",F250," ",C251," ",D251," ",E251," ",F251)</f>
        <v xml:space="preserve">       </v>
      </c>
      <c r="M250" s="146" t="str">
        <f>CONCATENATE(G250," ",H250," ",I250," ",J250)</f>
        <v xml:space="preserve">   </v>
      </c>
    </row>
    <row r="251" spans="1:13" s="54" customFormat="1" ht="44.25" hidden="1" customHeight="1" x14ac:dyDescent="0.2">
      <c r="A251" s="370"/>
      <c r="B251" s="364"/>
      <c r="C251" s="276"/>
      <c r="D251" s="277"/>
      <c r="E251" s="278"/>
      <c r="F251" s="279"/>
      <c r="G251" s="275"/>
      <c r="H251" s="275"/>
      <c r="I251" s="274"/>
      <c r="J251" s="274"/>
      <c r="K251" s="144"/>
      <c r="L251" s="151"/>
      <c r="M251" s="146" t="str">
        <f>CONCATENATE(G251," ",H251," ",I251," ",J251)</f>
        <v xml:space="preserve">   </v>
      </c>
    </row>
    <row r="252" spans="1:13" s="54" customFormat="1" ht="33.75" hidden="1" customHeight="1" x14ac:dyDescent="0.2">
      <c r="A252" s="370"/>
      <c r="B252" s="364"/>
      <c r="C252" s="280"/>
      <c r="D252" s="277"/>
      <c r="E252" s="278"/>
      <c r="F252" s="279"/>
      <c r="G252" s="275"/>
      <c r="H252" s="275"/>
      <c r="I252" s="274"/>
      <c r="J252" s="274"/>
      <c r="K252" s="144"/>
      <c r="L252" s="151"/>
      <c r="M252" s="146" t="str">
        <f>CONCATENATE(G252," ",H252," ",I252," ",J252)</f>
        <v xml:space="preserve">   </v>
      </c>
    </row>
    <row r="253" spans="1:13" s="54" customFormat="1" hidden="1" x14ac:dyDescent="0.2">
      <c r="A253" s="370"/>
      <c r="B253" s="364"/>
      <c r="C253" s="147"/>
      <c r="D253" s="148"/>
      <c r="E253" s="149"/>
      <c r="F253" s="150"/>
      <c r="G253" s="143"/>
      <c r="H253" s="143"/>
      <c r="I253" s="142"/>
      <c r="J253" s="142"/>
      <c r="K253" s="144"/>
      <c r="L253" s="151"/>
      <c r="M253" s="146" t="str">
        <f t="shared" si="3"/>
        <v xml:space="preserve">   </v>
      </c>
    </row>
    <row r="254" spans="1:13" s="54" customFormat="1" hidden="1" x14ac:dyDescent="0.2">
      <c r="A254" s="370"/>
      <c r="B254" s="364"/>
      <c r="C254" s="147"/>
      <c r="D254" s="148"/>
      <c r="E254" s="149"/>
      <c r="F254" s="150"/>
      <c r="G254" s="143"/>
      <c r="H254" s="143"/>
      <c r="I254" s="142"/>
      <c r="J254" s="142"/>
      <c r="K254" s="144"/>
      <c r="L254" s="151"/>
      <c r="M254" s="146" t="str">
        <f t="shared" si="3"/>
        <v xml:space="preserve">   </v>
      </c>
    </row>
    <row r="255" spans="1:13" s="54" customFormat="1" hidden="1" x14ac:dyDescent="0.2">
      <c r="A255" s="370"/>
      <c r="B255" s="364"/>
      <c r="C255" s="147"/>
      <c r="D255" s="148"/>
      <c r="E255" s="149"/>
      <c r="F255" s="150"/>
      <c r="G255" s="143"/>
      <c r="H255" s="143"/>
      <c r="I255" s="142"/>
      <c r="J255" s="142"/>
      <c r="K255" s="144"/>
      <c r="L255" s="151"/>
      <c r="M255" s="146" t="str">
        <f t="shared" si="3"/>
        <v xml:space="preserve">   </v>
      </c>
    </row>
    <row r="256" spans="1:13" s="54" customFormat="1" hidden="1" x14ac:dyDescent="0.2">
      <c r="A256" s="370"/>
      <c r="B256" s="364"/>
      <c r="C256" s="147"/>
      <c r="D256" s="148"/>
      <c r="E256" s="149"/>
      <c r="F256" s="150"/>
      <c r="G256" s="143"/>
      <c r="H256" s="143"/>
      <c r="I256" s="142"/>
      <c r="J256" s="142"/>
      <c r="K256" s="144"/>
      <c r="L256" s="151"/>
      <c r="M256" s="146" t="str">
        <f t="shared" si="3"/>
        <v xml:space="preserve">   </v>
      </c>
    </row>
    <row r="257" spans="1:13" s="54" customFormat="1" hidden="1" x14ac:dyDescent="0.2">
      <c r="A257" s="370"/>
      <c r="B257" s="364"/>
      <c r="C257" s="147"/>
      <c r="D257" s="148"/>
      <c r="E257" s="149"/>
      <c r="F257" s="150"/>
      <c r="G257" s="143"/>
      <c r="H257" s="143"/>
      <c r="I257" s="142"/>
      <c r="J257" s="142"/>
      <c r="K257" s="144"/>
      <c r="L257" s="151"/>
      <c r="M257" s="146" t="str">
        <f t="shared" si="3"/>
        <v xml:space="preserve">   </v>
      </c>
    </row>
    <row r="258" spans="1:13" s="54" customFormat="1" hidden="1" x14ac:dyDescent="0.2">
      <c r="A258" s="370"/>
      <c r="B258" s="364"/>
      <c r="C258" s="147"/>
      <c r="D258" s="148"/>
      <c r="E258" s="149"/>
      <c r="F258" s="150"/>
      <c r="G258" s="143"/>
      <c r="H258" s="143"/>
      <c r="I258" s="142"/>
      <c r="J258" s="142"/>
      <c r="K258" s="144"/>
      <c r="L258" s="151"/>
      <c r="M258" s="146" t="str">
        <f t="shared" si="3"/>
        <v xml:space="preserve">   </v>
      </c>
    </row>
    <row r="259" spans="1:13" s="54" customFormat="1" hidden="1" x14ac:dyDescent="0.2">
      <c r="A259" s="370"/>
      <c r="B259" s="364"/>
      <c r="C259" s="154"/>
      <c r="D259" s="155"/>
      <c r="E259" s="156"/>
      <c r="F259" s="157"/>
      <c r="G259" s="143"/>
      <c r="H259" s="143"/>
      <c r="I259" s="142"/>
      <c r="J259" s="142"/>
      <c r="K259" s="144"/>
      <c r="L259" s="151"/>
      <c r="M259" s="146" t="str">
        <f t="shared" si="3"/>
        <v xml:space="preserve">   </v>
      </c>
    </row>
    <row r="260" spans="1:13" s="54" customFormat="1" ht="15" hidden="1" customHeight="1" x14ac:dyDescent="0.2">
      <c r="A260" s="370" t="s">
        <v>69</v>
      </c>
      <c r="B260" s="364" t="s">
        <v>106</v>
      </c>
      <c r="C260" s="142"/>
      <c r="D260" s="142"/>
      <c r="E260" s="142"/>
      <c r="F260" s="142"/>
      <c r="G260" s="143"/>
      <c r="H260" s="143"/>
      <c r="I260" s="142"/>
      <c r="J260" s="142"/>
      <c r="K260" s="144"/>
      <c r="L260" s="152" t="str">
        <f>CONCATENATE(C260," ",D260," ",E260," ",F260," ",C261," ",D261," ",E261," ",F261)</f>
        <v xml:space="preserve">       </v>
      </c>
      <c r="M260" s="146" t="str">
        <f t="shared" si="3"/>
        <v xml:space="preserve">   </v>
      </c>
    </row>
    <row r="261" spans="1:13" s="54" customFormat="1" hidden="1" x14ac:dyDescent="0.2">
      <c r="A261" s="370"/>
      <c r="B261" s="364"/>
      <c r="C261" s="153"/>
      <c r="D261" s="148"/>
      <c r="E261" s="149"/>
      <c r="F261" s="150"/>
      <c r="G261" s="143"/>
      <c r="H261" s="143"/>
      <c r="I261" s="142"/>
      <c r="J261" s="142"/>
      <c r="K261" s="144"/>
      <c r="L261" s="151"/>
      <c r="M261" s="146" t="str">
        <f t="shared" si="3"/>
        <v xml:space="preserve">   </v>
      </c>
    </row>
    <row r="262" spans="1:13" s="54" customFormat="1" hidden="1" x14ac:dyDescent="0.2">
      <c r="A262" s="370"/>
      <c r="B262" s="364"/>
      <c r="C262" s="147"/>
      <c r="D262" s="148"/>
      <c r="E262" s="149"/>
      <c r="F262" s="150"/>
      <c r="G262" s="143"/>
      <c r="H262" s="143"/>
      <c r="I262" s="142"/>
      <c r="J262" s="142"/>
      <c r="K262" s="144"/>
      <c r="L262" s="151"/>
      <c r="M262" s="146" t="str">
        <f t="shared" si="3"/>
        <v xml:space="preserve">   </v>
      </c>
    </row>
    <row r="263" spans="1:13" s="54" customFormat="1" hidden="1" x14ac:dyDescent="0.2">
      <c r="A263" s="370"/>
      <c r="B263" s="364"/>
      <c r="C263" s="147"/>
      <c r="D263" s="148"/>
      <c r="E263" s="149"/>
      <c r="F263" s="150"/>
      <c r="G263" s="143"/>
      <c r="H263" s="143"/>
      <c r="I263" s="142"/>
      <c r="J263" s="142"/>
      <c r="K263" s="144"/>
      <c r="L263" s="151"/>
      <c r="M263" s="146" t="str">
        <f t="shared" si="3"/>
        <v xml:space="preserve">   </v>
      </c>
    </row>
    <row r="264" spans="1:13" s="54" customFormat="1" hidden="1" x14ac:dyDescent="0.2">
      <c r="A264" s="370"/>
      <c r="B264" s="364"/>
      <c r="C264" s="147"/>
      <c r="D264" s="148"/>
      <c r="E264" s="149"/>
      <c r="F264" s="150"/>
      <c r="G264" s="143"/>
      <c r="H264" s="143"/>
      <c r="I264" s="142"/>
      <c r="J264" s="142"/>
      <c r="K264" s="144"/>
      <c r="L264" s="151"/>
      <c r="M264" s="146" t="str">
        <f t="shared" si="3"/>
        <v xml:space="preserve">   </v>
      </c>
    </row>
    <row r="265" spans="1:13" s="54" customFormat="1" hidden="1" x14ac:dyDescent="0.2">
      <c r="A265" s="370"/>
      <c r="B265" s="364"/>
      <c r="C265" s="147"/>
      <c r="D265" s="148"/>
      <c r="E265" s="149"/>
      <c r="F265" s="150"/>
      <c r="G265" s="143"/>
      <c r="H265" s="143"/>
      <c r="I265" s="142"/>
      <c r="J265" s="142"/>
      <c r="K265" s="144"/>
      <c r="L265" s="151"/>
      <c r="M265" s="146" t="str">
        <f t="shared" si="3"/>
        <v xml:space="preserve">   </v>
      </c>
    </row>
    <row r="266" spans="1:13" s="54" customFormat="1" hidden="1" x14ac:dyDescent="0.2">
      <c r="A266" s="370"/>
      <c r="B266" s="364"/>
      <c r="C266" s="147"/>
      <c r="D266" s="148"/>
      <c r="E266" s="149"/>
      <c r="F266" s="150"/>
      <c r="G266" s="143"/>
      <c r="H266" s="143"/>
      <c r="I266" s="142"/>
      <c r="J266" s="142"/>
      <c r="K266" s="144"/>
      <c r="L266" s="151"/>
      <c r="M266" s="146" t="str">
        <f t="shared" si="3"/>
        <v xml:space="preserve">   </v>
      </c>
    </row>
    <row r="267" spans="1:13" s="54" customFormat="1" hidden="1" x14ac:dyDescent="0.2">
      <c r="A267" s="370"/>
      <c r="B267" s="364"/>
      <c r="C267" s="147"/>
      <c r="D267" s="148"/>
      <c r="E267" s="149"/>
      <c r="F267" s="150"/>
      <c r="G267" s="143"/>
      <c r="H267" s="143"/>
      <c r="I267" s="142"/>
      <c r="J267" s="142"/>
      <c r="K267" s="144"/>
      <c r="L267" s="151"/>
      <c r="M267" s="146" t="str">
        <f t="shared" ref="M267:M330" si="4">CONCATENATE(G267," ",H267," ",I267," ",J267)</f>
        <v xml:space="preserve">   </v>
      </c>
    </row>
    <row r="268" spans="1:13" s="54" customFormat="1" hidden="1" x14ac:dyDescent="0.2">
      <c r="A268" s="370"/>
      <c r="B268" s="364"/>
      <c r="C268" s="147"/>
      <c r="D268" s="148"/>
      <c r="E268" s="149"/>
      <c r="F268" s="150"/>
      <c r="G268" s="143"/>
      <c r="H268" s="143"/>
      <c r="I268" s="142"/>
      <c r="J268" s="142"/>
      <c r="K268" s="144"/>
      <c r="L268" s="151"/>
      <c r="M268" s="146" t="str">
        <f t="shared" si="4"/>
        <v xml:space="preserve">   </v>
      </c>
    </row>
    <row r="269" spans="1:13" s="54" customFormat="1" hidden="1" x14ac:dyDescent="0.2">
      <c r="A269" s="370"/>
      <c r="B269" s="364"/>
      <c r="C269" s="154"/>
      <c r="D269" s="155"/>
      <c r="E269" s="156"/>
      <c r="F269" s="157"/>
      <c r="G269" s="143"/>
      <c r="H269" s="143"/>
      <c r="I269" s="142"/>
      <c r="J269" s="142"/>
      <c r="K269" s="144"/>
      <c r="L269" s="158"/>
      <c r="M269" s="146" t="str">
        <f t="shared" si="4"/>
        <v xml:space="preserve">   </v>
      </c>
    </row>
    <row r="270" spans="1:13" s="54" customFormat="1" ht="15" hidden="1" customHeight="1" x14ac:dyDescent="0.2">
      <c r="A270" s="370" t="s">
        <v>69</v>
      </c>
      <c r="B270" s="364" t="s">
        <v>106</v>
      </c>
      <c r="C270" s="142"/>
      <c r="D270" s="142"/>
      <c r="E270" s="142"/>
      <c r="F270" s="142"/>
      <c r="G270" s="143"/>
      <c r="H270" s="143"/>
      <c r="I270" s="142"/>
      <c r="J270" s="142"/>
      <c r="K270" s="144"/>
      <c r="L270" s="152" t="str">
        <f>CONCATENATE(C270," ",D270," ",E270," ",F270," ",C271," ",D271," ",E271," ",F271)</f>
        <v xml:space="preserve">       </v>
      </c>
      <c r="M270" s="146" t="str">
        <f t="shared" si="4"/>
        <v xml:space="preserve">   </v>
      </c>
    </row>
    <row r="271" spans="1:13" s="54" customFormat="1" hidden="1" x14ac:dyDescent="0.2">
      <c r="A271" s="370"/>
      <c r="B271" s="364"/>
      <c r="C271" s="153"/>
      <c r="D271" s="148"/>
      <c r="E271" s="149"/>
      <c r="F271" s="150"/>
      <c r="G271" s="143"/>
      <c r="H271" s="143"/>
      <c r="I271" s="142"/>
      <c r="J271" s="142"/>
      <c r="K271" s="144"/>
      <c r="L271" s="151"/>
      <c r="M271" s="146" t="str">
        <f t="shared" si="4"/>
        <v xml:space="preserve">   </v>
      </c>
    </row>
    <row r="272" spans="1:13" s="54" customFormat="1" hidden="1" x14ac:dyDescent="0.2">
      <c r="A272" s="370"/>
      <c r="B272" s="364"/>
      <c r="C272" s="147"/>
      <c r="D272" s="148"/>
      <c r="E272" s="149"/>
      <c r="F272" s="150"/>
      <c r="G272" s="143"/>
      <c r="H272" s="143"/>
      <c r="I272" s="142"/>
      <c r="J272" s="142"/>
      <c r="K272" s="144"/>
      <c r="L272" s="151"/>
      <c r="M272" s="146" t="str">
        <f t="shared" si="4"/>
        <v xml:space="preserve">   </v>
      </c>
    </row>
    <row r="273" spans="1:13" s="54" customFormat="1" hidden="1" x14ac:dyDescent="0.2">
      <c r="A273" s="370"/>
      <c r="B273" s="364"/>
      <c r="C273" s="147"/>
      <c r="D273" s="148"/>
      <c r="E273" s="149"/>
      <c r="F273" s="150"/>
      <c r="G273" s="143"/>
      <c r="H273" s="143"/>
      <c r="I273" s="142"/>
      <c r="J273" s="142"/>
      <c r="K273" s="144"/>
      <c r="L273" s="151"/>
      <c r="M273" s="146" t="str">
        <f t="shared" si="4"/>
        <v xml:space="preserve">   </v>
      </c>
    </row>
    <row r="274" spans="1:13" s="54" customFormat="1" hidden="1" x14ac:dyDescent="0.2">
      <c r="A274" s="370"/>
      <c r="B274" s="364"/>
      <c r="C274" s="147"/>
      <c r="D274" s="148"/>
      <c r="E274" s="149"/>
      <c r="F274" s="150"/>
      <c r="G274" s="143"/>
      <c r="H274" s="143"/>
      <c r="I274" s="142"/>
      <c r="J274" s="142"/>
      <c r="K274" s="144"/>
      <c r="L274" s="151"/>
      <c r="M274" s="146" t="str">
        <f t="shared" si="4"/>
        <v xml:space="preserve">   </v>
      </c>
    </row>
    <row r="275" spans="1:13" s="54" customFormat="1" hidden="1" x14ac:dyDescent="0.2">
      <c r="A275" s="370"/>
      <c r="B275" s="364"/>
      <c r="C275" s="147"/>
      <c r="D275" s="148"/>
      <c r="E275" s="149"/>
      <c r="F275" s="150"/>
      <c r="G275" s="143"/>
      <c r="H275" s="143"/>
      <c r="I275" s="142"/>
      <c r="J275" s="142"/>
      <c r="K275" s="144"/>
      <c r="L275" s="151"/>
      <c r="M275" s="146" t="str">
        <f t="shared" si="4"/>
        <v xml:space="preserve">   </v>
      </c>
    </row>
    <row r="276" spans="1:13" s="54" customFormat="1" hidden="1" x14ac:dyDescent="0.2">
      <c r="A276" s="370"/>
      <c r="B276" s="364"/>
      <c r="C276" s="147"/>
      <c r="D276" s="148"/>
      <c r="E276" s="149"/>
      <c r="F276" s="150"/>
      <c r="G276" s="143"/>
      <c r="H276" s="143"/>
      <c r="I276" s="142"/>
      <c r="J276" s="142"/>
      <c r="K276" s="144"/>
      <c r="L276" s="151"/>
      <c r="M276" s="146" t="str">
        <f t="shared" si="4"/>
        <v xml:space="preserve">   </v>
      </c>
    </row>
    <row r="277" spans="1:13" s="54" customFormat="1" hidden="1" x14ac:dyDescent="0.2">
      <c r="A277" s="370"/>
      <c r="B277" s="364"/>
      <c r="C277" s="147"/>
      <c r="D277" s="148"/>
      <c r="E277" s="149"/>
      <c r="F277" s="150"/>
      <c r="G277" s="143"/>
      <c r="H277" s="143"/>
      <c r="I277" s="142"/>
      <c r="J277" s="142"/>
      <c r="K277" s="144"/>
      <c r="L277" s="151"/>
      <c r="M277" s="146" t="str">
        <f t="shared" si="4"/>
        <v xml:space="preserve">   </v>
      </c>
    </row>
    <row r="278" spans="1:13" s="54" customFormat="1" hidden="1" x14ac:dyDescent="0.2">
      <c r="A278" s="370"/>
      <c r="B278" s="364"/>
      <c r="C278" s="147"/>
      <c r="D278" s="148"/>
      <c r="E278" s="149"/>
      <c r="F278" s="150"/>
      <c r="G278" s="143"/>
      <c r="H278" s="143"/>
      <c r="I278" s="142"/>
      <c r="J278" s="142"/>
      <c r="K278" s="144"/>
      <c r="L278" s="151"/>
      <c r="M278" s="146" t="str">
        <f t="shared" si="4"/>
        <v xml:space="preserve">   </v>
      </c>
    </row>
    <row r="279" spans="1:13" s="54" customFormat="1" hidden="1" x14ac:dyDescent="0.2">
      <c r="A279" s="370"/>
      <c r="B279" s="364"/>
      <c r="C279" s="154"/>
      <c r="D279" s="155"/>
      <c r="E279" s="156"/>
      <c r="F279" s="157"/>
      <c r="G279" s="143"/>
      <c r="H279" s="143"/>
      <c r="I279" s="142"/>
      <c r="J279" s="142"/>
      <c r="K279" s="144"/>
      <c r="L279" s="151"/>
      <c r="M279" s="146" t="str">
        <f t="shared" si="4"/>
        <v xml:space="preserve">   </v>
      </c>
    </row>
    <row r="280" spans="1:13" s="54" customFormat="1" ht="15" hidden="1" customHeight="1" x14ac:dyDescent="0.2">
      <c r="A280" s="370" t="s">
        <v>69</v>
      </c>
      <c r="B280" s="364" t="s">
        <v>106</v>
      </c>
      <c r="C280" s="142"/>
      <c r="D280" s="142"/>
      <c r="E280" s="142"/>
      <c r="F280" s="142"/>
      <c r="G280" s="143"/>
      <c r="H280" s="143"/>
      <c r="I280" s="142"/>
      <c r="J280" s="142"/>
      <c r="K280" s="144"/>
      <c r="L280" s="152" t="str">
        <f>CONCATENATE(C280," ",D280," ",E280," ",F280," ",C281," ",D281," ",E281," ",F281)</f>
        <v xml:space="preserve">       </v>
      </c>
      <c r="M280" s="146" t="str">
        <f t="shared" si="4"/>
        <v xml:space="preserve">   </v>
      </c>
    </row>
    <row r="281" spans="1:13" s="54" customFormat="1" hidden="1" x14ac:dyDescent="0.2">
      <c r="A281" s="370"/>
      <c r="B281" s="364"/>
      <c r="C281" s="153"/>
      <c r="D281" s="148"/>
      <c r="E281" s="149"/>
      <c r="F281" s="150"/>
      <c r="G281" s="143"/>
      <c r="H281" s="143"/>
      <c r="I281" s="142"/>
      <c r="J281" s="142"/>
      <c r="K281" s="144"/>
      <c r="L281" s="151"/>
      <c r="M281" s="146" t="str">
        <f t="shared" si="4"/>
        <v xml:space="preserve">   </v>
      </c>
    </row>
    <row r="282" spans="1:13" s="54" customFormat="1" hidden="1" x14ac:dyDescent="0.2">
      <c r="A282" s="370"/>
      <c r="B282" s="364"/>
      <c r="C282" s="147"/>
      <c r="D282" s="148"/>
      <c r="E282" s="149"/>
      <c r="F282" s="150"/>
      <c r="G282" s="143"/>
      <c r="H282" s="143"/>
      <c r="I282" s="142"/>
      <c r="J282" s="142"/>
      <c r="K282" s="144"/>
      <c r="L282" s="151"/>
      <c r="M282" s="146" t="str">
        <f t="shared" si="4"/>
        <v xml:space="preserve">   </v>
      </c>
    </row>
    <row r="283" spans="1:13" s="54" customFormat="1" hidden="1" x14ac:dyDescent="0.2">
      <c r="A283" s="370"/>
      <c r="B283" s="364"/>
      <c r="C283" s="147"/>
      <c r="D283" s="148"/>
      <c r="E283" s="149"/>
      <c r="F283" s="150"/>
      <c r="G283" s="143"/>
      <c r="H283" s="143"/>
      <c r="I283" s="142"/>
      <c r="J283" s="142"/>
      <c r="K283" s="144"/>
      <c r="L283" s="151"/>
      <c r="M283" s="146" t="str">
        <f t="shared" si="4"/>
        <v xml:space="preserve">   </v>
      </c>
    </row>
    <row r="284" spans="1:13" s="54" customFormat="1" hidden="1" x14ac:dyDescent="0.2">
      <c r="A284" s="370"/>
      <c r="B284" s="364"/>
      <c r="C284" s="147"/>
      <c r="D284" s="148"/>
      <c r="E284" s="149"/>
      <c r="F284" s="150"/>
      <c r="G284" s="143"/>
      <c r="H284" s="143"/>
      <c r="I284" s="142"/>
      <c r="J284" s="142"/>
      <c r="K284" s="144"/>
      <c r="L284" s="151"/>
      <c r="M284" s="146" t="str">
        <f t="shared" si="4"/>
        <v xml:space="preserve">   </v>
      </c>
    </row>
    <row r="285" spans="1:13" s="54" customFormat="1" hidden="1" x14ac:dyDescent="0.2">
      <c r="A285" s="370"/>
      <c r="B285" s="364"/>
      <c r="C285" s="147"/>
      <c r="D285" s="148"/>
      <c r="E285" s="149"/>
      <c r="F285" s="150"/>
      <c r="G285" s="143"/>
      <c r="H285" s="143"/>
      <c r="I285" s="142"/>
      <c r="J285" s="142"/>
      <c r="K285" s="144"/>
      <c r="L285" s="151"/>
      <c r="M285" s="146" t="str">
        <f t="shared" si="4"/>
        <v xml:space="preserve">   </v>
      </c>
    </row>
    <row r="286" spans="1:13" s="54" customFormat="1" hidden="1" x14ac:dyDescent="0.2">
      <c r="A286" s="370"/>
      <c r="B286" s="364"/>
      <c r="C286" s="147"/>
      <c r="D286" s="148"/>
      <c r="E286" s="149"/>
      <c r="F286" s="150"/>
      <c r="G286" s="143"/>
      <c r="H286" s="143"/>
      <c r="I286" s="142"/>
      <c r="J286" s="142"/>
      <c r="K286" s="144"/>
      <c r="L286" s="151"/>
      <c r="M286" s="146" t="str">
        <f t="shared" si="4"/>
        <v xml:space="preserve">   </v>
      </c>
    </row>
    <row r="287" spans="1:13" s="54" customFormat="1" hidden="1" x14ac:dyDescent="0.2">
      <c r="A287" s="370"/>
      <c r="B287" s="364"/>
      <c r="C287" s="147"/>
      <c r="D287" s="148"/>
      <c r="E287" s="149"/>
      <c r="F287" s="150"/>
      <c r="G287" s="143"/>
      <c r="H287" s="143"/>
      <c r="I287" s="142"/>
      <c r="J287" s="142"/>
      <c r="K287" s="144"/>
      <c r="L287" s="151"/>
      <c r="M287" s="146" t="str">
        <f t="shared" si="4"/>
        <v xml:space="preserve">   </v>
      </c>
    </row>
    <row r="288" spans="1:13" s="54" customFormat="1" hidden="1" x14ac:dyDescent="0.2">
      <c r="A288" s="370"/>
      <c r="B288" s="364"/>
      <c r="C288" s="147"/>
      <c r="D288" s="148"/>
      <c r="E288" s="149"/>
      <c r="F288" s="150"/>
      <c r="G288" s="143"/>
      <c r="H288" s="143"/>
      <c r="I288" s="142"/>
      <c r="J288" s="142"/>
      <c r="K288" s="144"/>
      <c r="L288" s="151"/>
      <c r="M288" s="146" t="str">
        <f t="shared" si="4"/>
        <v xml:space="preserve">   </v>
      </c>
    </row>
    <row r="289" spans="1:13" s="54" customFormat="1" hidden="1" x14ac:dyDescent="0.2">
      <c r="A289" s="370"/>
      <c r="B289" s="364"/>
      <c r="C289" s="154"/>
      <c r="D289" s="155"/>
      <c r="E289" s="156"/>
      <c r="F289" s="157"/>
      <c r="G289" s="143"/>
      <c r="H289" s="143"/>
      <c r="I289" s="142"/>
      <c r="J289" s="142"/>
      <c r="K289" s="144"/>
      <c r="L289" s="158"/>
      <c r="M289" s="146" t="str">
        <f t="shared" si="4"/>
        <v xml:space="preserve">   </v>
      </c>
    </row>
    <row r="290" spans="1:13" s="54" customFormat="1" ht="15" hidden="1" customHeight="1" x14ac:dyDescent="0.2">
      <c r="A290" s="370" t="s">
        <v>69</v>
      </c>
      <c r="B290" s="364" t="s">
        <v>106</v>
      </c>
      <c r="C290" s="142"/>
      <c r="D290" s="142"/>
      <c r="E290" s="142"/>
      <c r="F290" s="142"/>
      <c r="G290" s="143"/>
      <c r="H290" s="143"/>
      <c r="I290" s="142"/>
      <c r="J290" s="142"/>
      <c r="K290" s="144"/>
      <c r="L290" s="152" t="str">
        <f>CONCATENATE(C290," ",D290," ",E290," ",F290," ",C291," ",D291," ",E291," ",F291)</f>
        <v xml:space="preserve">       </v>
      </c>
      <c r="M290" s="146" t="str">
        <f t="shared" si="4"/>
        <v xml:space="preserve">   </v>
      </c>
    </row>
    <row r="291" spans="1:13" s="54" customFormat="1" hidden="1" x14ac:dyDescent="0.2">
      <c r="A291" s="370"/>
      <c r="B291" s="364"/>
      <c r="C291" s="153"/>
      <c r="D291" s="148"/>
      <c r="E291" s="149"/>
      <c r="F291" s="150"/>
      <c r="G291" s="143"/>
      <c r="H291" s="143"/>
      <c r="I291" s="142"/>
      <c r="J291" s="142"/>
      <c r="K291" s="144"/>
      <c r="L291" s="151"/>
      <c r="M291" s="146" t="str">
        <f t="shared" si="4"/>
        <v xml:space="preserve">   </v>
      </c>
    </row>
    <row r="292" spans="1:13" s="54" customFormat="1" hidden="1" x14ac:dyDescent="0.2">
      <c r="A292" s="370"/>
      <c r="B292" s="364"/>
      <c r="C292" s="147"/>
      <c r="D292" s="148"/>
      <c r="E292" s="149"/>
      <c r="F292" s="150"/>
      <c r="G292" s="143"/>
      <c r="H292" s="143"/>
      <c r="I292" s="142"/>
      <c r="J292" s="142"/>
      <c r="K292" s="144"/>
      <c r="L292" s="151"/>
      <c r="M292" s="146" t="str">
        <f t="shared" si="4"/>
        <v xml:space="preserve">   </v>
      </c>
    </row>
    <row r="293" spans="1:13" s="54" customFormat="1" hidden="1" x14ac:dyDescent="0.2">
      <c r="A293" s="370"/>
      <c r="B293" s="364"/>
      <c r="C293" s="147"/>
      <c r="D293" s="148"/>
      <c r="E293" s="149"/>
      <c r="F293" s="150"/>
      <c r="G293" s="143"/>
      <c r="H293" s="143"/>
      <c r="I293" s="142"/>
      <c r="J293" s="142"/>
      <c r="K293" s="144"/>
      <c r="L293" s="151"/>
      <c r="M293" s="146" t="str">
        <f t="shared" si="4"/>
        <v xml:space="preserve">   </v>
      </c>
    </row>
    <row r="294" spans="1:13" s="54" customFormat="1" hidden="1" x14ac:dyDescent="0.2">
      <c r="A294" s="370"/>
      <c r="B294" s="364"/>
      <c r="C294" s="147"/>
      <c r="D294" s="148"/>
      <c r="E294" s="149"/>
      <c r="F294" s="150"/>
      <c r="G294" s="143"/>
      <c r="H294" s="143"/>
      <c r="I294" s="142"/>
      <c r="J294" s="142"/>
      <c r="K294" s="144"/>
      <c r="L294" s="151"/>
      <c r="M294" s="146" t="str">
        <f t="shared" si="4"/>
        <v xml:space="preserve">   </v>
      </c>
    </row>
    <row r="295" spans="1:13" s="54" customFormat="1" hidden="1" x14ac:dyDescent="0.2">
      <c r="A295" s="370"/>
      <c r="B295" s="364"/>
      <c r="C295" s="147"/>
      <c r="D295" s="148"/>
      <c r="E295" s="149"/>
      <c r="F295" s="150"/>
      <c r="G295" s="143"/>
      <c r="H295" s="143"/>
      <c r="I295" s="142"/>
      <c r="J295" s="142"/>
      <c r="K295" s="144"/>
      <c r="L295" s="151"/>
      <c r="M295" s="146" t="str">
        <f t="shared" si="4"/>
        <v xml:space="preserve">   </v>
      </c>
    </row>
    <row r="296" spans="1:13" s="54" customFormat="1" hidden="1" x14ac:dyDescent="0.2">
      <c r="A296" s="370"/>
      <c r="B296" s="364"/>
      <c r="C296" s="147"/>
      <c r="D296" s="148"/>
      <c r="E296" s="149"/>
      <c r="F296" s="150"/>
      <c r="G296" s="143"/>
      <c r="H296" s="143"/>
      <c r="I296" s="142"/>
      <c r="J296" s="142"/>
      <c r="K296" s="144"/>
      <c r="L296" s="151"/>
      <c r="M296" s="146" t="str">
        <f t="shared" si="4"/>
        <v xml:space="preserve">   </v>
      </c>
    </row>
    <row r="297" spans="1:13" s="54" customFormat="1" hidden="1" x14ac:dyDescent="0.2">
      <c r="A297" s="370"/>
      <c r="B297" s="364"/>
      <c r="C297" s="147"/>
      <c r="D297" s="148"/>
      <c r="E297" s="149"/>
      <c r="F297" s="150"/>
      <c r="G297" s="143"/>
      <c r="H297" s="143"/>
      <c r="I297" s="142"/>
      <c r="J297" s="142"/>
      <c r="K297" s="144"/>
      <c r="L297" s="151"/>
      <c r="M297" s="146" t="str">
        <f t="shared" si="4"/>
        <v xml:space="preserve">   </v>
      </c>
    </row>
    <row r="298" spans="1:13" s="54" customFormat="1" hidden="1" x14ac:dyDescent="0.2">
      <c r="A298" s="370"/>
      <c r="B298" s="364"/>
      <c r="C298" s="147"/>
      <c r="D298" s="148"/>
      <c r="E298" s="149"/>
      <c r="F298" s="150"/>
      <c r="G298" s="143"/>
      <c r="H298" s="143"/>
      <c r="I298" s="142"/>
      <c r="J298" s="142"/>
      <c r="K298" s="144"/>
      <c r="L298" s="151"/>
      <c r="M298" s="146" t="str">
        <f t="shared" si="4"/>
        <v xml:space="preserve">   </v>
      </c>
    </row>
    <row r="299" spans="1:13" s="54" customFormat="1" hidden="1" x14ac:dyDescent="0.2">
      <c r="A299" s="370"/>
      <c r="B299" s="364"/>
      <c r="C299" s="154"/>
      <c r="D299" s="155"/>
      <c r="E299" s="156"/>
      <c r="F299" s="157"/>
      <c r="G299" s="143"/>
      <c r="H299" s="143"/>
      <c r="I299" s="142"/>
      <c r="J299" s="142"/>
      <c r="K299" s="144"/>
      <c r="L299" s="151"/>
      <c r="M299" s="146" t="str">
        <f t="shared" si="4"/>
        <v xml:space="preserve">   </v>
      </c>
    </row>
    <row r="300" spans="1:13" s="54" customFormat="1" ht="15" hidden="1" customHeight="1" x14ac:dyDescent="0.2">
      <c r="A300" s="370" t="s">
        <v>69</v>
      </c>
      <c r="B300" s="364" t="s">
        <v>106</v>
      </c>
      <c r="C300" s="142"/>
      <c r="D300" s="142"/>
      <c r="E300" s="142"/>
      <c r="F300" s="142"/>
      <c r="G300" s="143"/>
      <c r="H300" s="143"/>
      <c r="I300" s="142"/>
      <c r="J300" s="142"/>
      <c r="K300" s="144"/>
      <c r="L300" s="152" t="str">
        <f>CONCATENATE(C300," ",D300," ",E300," ",F300," ",C301," ",D301," ",E301," ",F301)</f>
        <v xml:space="preserve">       </v>
      </c>
      <c r="M300" s="146" t="str">
        <f t="shared" si="4"/>
        <v xml:space="preserve">   </v>
      </c>
    </row>
    <row r="301" spans="1:13" s="54" customFormat="1" hidden="1" x14ac:dyDescent="0.2">
      <c r="A301" s="370"/>
      <c r="B301" s="364"/>
      <c r="C301" s="153"/>
      <c r="D301" s="148"/>
      <c r="E301" s="149"/>
      <c r="F301" s="150"/>
      <c r="G301" s="143"/>
      <c r="H301" s="143"/>
      <c r="I301" s="142"/>
      <c r="J301" s="142"/>
      <c r="K301" s="144"/>
      <c r="L301" s="151"/>
      <c r="M301" s="146" t="str">
        <f t="shared" si="4"/>
        <v xml:space="preserve">   </v>
      </c>
    </row>
    <row r="302" spans="1:13" s="54" customFormat="1" hidden="1" x14ac:dyDescent="0.2">
      <c r="A302" s="370"/>
      <c r="B302" s="364"/>
      <c r="C302" s="147"/>
      <c r="D302" s="148"/>
      <c r="E302" s="149"/>
      <c r="F302" s="150"/>
      <c r="G302" s="143"/>
      <c r="H302" s="143"/>
      <c r="I302" s="142"/>
      <c r="J302" s="142"/>
      <c r="K302" s="144"/>
      <c r="L302" s="151"/>
      <c r="M302" s="146" t="str">
        <f t="shared" si="4"/>
        <v xml:space="preserve">   </v>
      </c>
    </row>
    <row r="303" spans="1:13" s="54" customFormat="1" hidden="1" x14ac:dyDescent="0.2">
      <c r="A303" s="370"/>
      <c r="B303" s="364"/>
      <c r="C303" s="147"/>
      <c r="D303" s="148"/>
      <c r="E303" s="149"/>
      <c r="F303" s="150"/>
      <c r="G303" s="143"/>
      <c r="H303" s="143"/>
      <c r="I303" s="142"/>
      <c r="J303" s="142"/>
      <c r="K303" s="144"/>
      <c r="L303" s="151"/>
      <c r="M303" s="146" t="str">
        <f t="shared" si="4"/>
        <v xml:space="preserve">   </v>
      </c>
    </row>
    <row r="304" spans="1:13" s="54" customFormat="1" hidden="1" x14ac:dyDescent="0.2">
      <c r="A304" s="370"/>
      <c r="B304" s="364"/>
      <c r="C304" s="147"/>
      <c r="D304" s="148"/>
      <c r="E304" s="149"/>
      <c r="F304" s="150"/>
      <c r="G304" s="143"/>
      <c r="H304" s="143"/>
      <c r="I304" s="142"/>
      <c r="J304" s="142"/>
      <c r="K304" s="144"/>
      <c r="L304" s="151"/>
      <c r="M304" s="146" t="str">
        <f t="shared" si="4"/>
        <v xml:space="preserve">   </v>
      </c>
    </row>
    <row r="305" spans="1:13" s="54" customFormat="1" hidden="1" x14ac:dyDescent="0.2">
      <c r="A305" s="370"/>
      <c r="B305" s="364"/>
      <c r="C305" s="147"/>
      <c r="D305" s="148"/>
      <c r="E305" s="149"/>
      <c r="F305" s="150"/>
      <c r="G305" s="143"/>
      <c r="H305" s="143"/>
      <c r="I305" s="142"/>
      <c r="J305" s="142"/>
      <c r="K305" s="144"/>
      <c r="L305" s="151"/>
      <c r="M305" s="146" t="str">
        <f t="shared" si="4"/>
        <v xml:space="preserve">   </v>
      </c>
    </row>
    <row r="306" spans="1:13" s="54" customFormat="1" hidden="1" x14ac:dyDescent="0.2">
      <c r="A306" s="370"/>
      <c r="B306" s="364"/>
      <c r="C306" s="147"/>
      <c r="D306" s="148"/>
      <c r="E306" s="149"/>
      <c r="F306" s="150"/>
      <c r="G306" s="143"/>
      <c r="H306" s="143"/>
      <c r="I306" s="142"/>
      <c r="J306" s="142"/>
      <c r="K306" s="144"/>
      <c r="L306" s="151"/>
      <c r="M306" s="146" t="str">
        <f t="shared" si="4"/>
        <v xml:space="preserve">   </v>
      </c>
    </row>
    <row r="307" spans="1:13" s="54" customFormat="1" hidden="1" x14ac:dyDescent="0.2">
      <c r="A307" s="370"/>
      <c r="B307" s="364"/>
      <c r="C307" s="147"/>
      <c r="D307" s="148"/>
      <c r="E307" s="149"/>
      <c r="F307" s="150"/>
      <c r="G307" s="143"/>
      <c r="H307" s="143"/>
      <c r="I307" s="142"/>
      <c r="J307" s="142"/>
      <c r="K307" s="144"/>
      <c r="L307" s="151"/>
      <c r="M307" s="146" t="str">
        <f t="shared" si="4"/>
        <v xml:space="preserve">   </v>
      </c>
    </row>
    <row r="308" spans="1:13" s="54" customFormat="1" hidden="1" x14ac:dyDescent="0.2">
      <c r="A308" s="370"/>
      <c r="B308" s="364"/>
      <c r="C308" s="147"/>
      <c r="D308" s="148"/>
      <c r="E308" s="149"/>
      <c r="F308" s="150"/>
      <c r="G308" s="143"/>
      <c r="H308" s="143"/>
      <c r="I308" s="142"/>
      <c r="J308" s="142"/>
      <c r="K308" s="144"/>
      <c r="L308" s="151"/>
      <c r="M308" s="146" t="str">
        <f t="shared" si="4"/>
        <v xml:space="preserve">   </v>
      </c>
    </row>
    <row r="309" spans="1:13" s="54" customFormat="1" ht="72" hidden="1" customHeight="1" x14ac:dyDescent="0.2">
      <c r="A309" s="370"/>
      <c r="B309" s="364"/>
      <c r="C309" s="154"/>
      <c r="D309" s="155"/>
      <c r="E309" s="156"/>
      <c r="F309" s="157"/>
      <c r="G309" s="143"/>
      <c r="H309" s="143"/>
      <c r="I309" s="142"/>
      <c r="J309" s="142"/>
      <c r="K309" s="144"/>
      <c r="L309" s="158"/>
      <c r="M309" s="146" t="str">
        <f t="shared" si="4"/>
        <v xml:space="preserve">   </v>
      </c>
    </row>
    <row r="310" spans="1:13" x14ac:dyDescent="0.2">
      <c r="A310" s="63"/>
      <c r="B310" s="63"/>
      <c r="C310" s="159"/>
      <c r="D310" s="160"/>
      <c r="E310" s="160"/>
      <c r="F310" s="160"/>
      <c r="G310" s="159"/>
      <c r="H310" s="160"/>
      <c r="I310" s="160"/>
      <c r="J310" s="160"/>
      <c r="K310" s="161"/>
      <c r="L310" s="162"/>
      <c r="M310" s="146" t="str">
        <f t="shared" si="4"/>
        <v xml:space="preserve">   </v>
      </c>
    </row>
    <row r="311" spans="1:13" s="62" customFormat="1" ht="58.5" customHeight="1" x14ac:dyDescent="0.2">
      <c r="A311" s="369" t="s">
        <v>82</v>
      </c>
      <c r="B311" s="365" t="s">
        <v>105</v>
      </c>
      <c r="C311" s="256" t="s">
        <v>356</v>
      </c>
      <c r="D311" s="256" t="s">
        <v>357</v>
      </c>
      <c r="E311" s="256" t="s">
        <v>358</v>
      </c>
      <c r="F311" s="256" t="s">
        <v>359</v>
      </c>
      <c r="G311" s="257" t="s">
        <v>244</v>
      </c>
      <c r="H311" s="143" t="s">
        <v>319</v>
      </c>
      <c r="I311" s="256" t="s">
        <v>360</v>
      </c>
      <c r="J311" s="256" t="s">
        <v>361</v>
      </c>
      <c r="K311" s="144"/>
      <c r="L311" s="145" t="str">
        <f>CONCATENATE(C311," ",D311," ",E311," ",F311," ",C312," ",D312," ",E312," ",F312)</f>
        <v xml:space="preserve">UC2.C1 Generar información comercial mediante la aplicación de técnicas de investigación de mercados, para respaldar la toma de decisiones.    </v>
      </c>
      <c r="M311" s="146" t="str">
        <f t="shared" si="4"/>
        <v>C1.I1 Realiza investigaciones de mercado básicas de acuerdo a las necesidades de la empresa, aplicando las técnicas indicadas por sus superiores, para respaldar la toma de decisiones.</v>
      </c>
    </row>
    <row r="312" spans="1:13" s="62" customFormat="1" ht="72" customHeight="1" x14ac:dyDescent="0.2">
      <c r="A312" s="369"/>
      <c r="B312" s="365"/>
      <c r="C312" s="147"/>
      <c r="D312" s="148"/>
      <c r="E312" s="149"/>
      <c r="F312" s="150"/>
      <c r="G312" s="257" t="s">
        <v>248</v>
      </c>
      <c r="H312" s="143" t="s">
        <v>245</v>
      </c>
      <c r="I312" s="256" t="s">
        <v>362</v>
      </c>
      <c r="J312" s="256" t="s">
        <v>363</v>
      </c>
      <c r="K312" s="144"/>
      <c r="L312" s="151"/>
      <c r="M312" s="146" t="str">
        <f t="shared" si="4"/>
        <v>C1.I2 Elabora reportes comerciales periódicos generando información oportuna, suficiente y relevante, para apoyar la toma de decisiones, según lo solicitado por la empresa.</v>
      </c>
    </row>
    <row r="313" spans="1:13" s="62" customFormat="1" ht="62.25" customHeight="1" x14ac:dyDescent="0.2">
      <c r="A313" s="369"/>
      <c r="B313" s="365"/>
      <c r="C313" s="147"/>
      <c r="D313" s="148"/>
      <c r="E313" s="149"/>
      <c r="F313" s="150"/>
      <c r="G313" s="257" t="s">
        <v>252</v>
      </c>
      <c r="H313" s="143" t="s">
        <v>364</v>
      </c>
      <c r="I313" s="256" t="s">
        <v>365</v>
      </c>
      <c r="J313" s="256" t="s">
        <v>366</v>
      </c>
      <c r="K313" s="144"/>
      <c r="L313" s="151"/>
      <c r="M313" s="146" t="str">
        <f t="shared" si="4"/>
        <v>C1.I3 Organiza bases de datos que garanticen la ubicación y recuperación de datos comerciales relevantes para la empresa, de acuerdo a los procedimientos establecidos.</v>
      </c>
    </row>
    <row r="314" spans="1:13" s="62" customFormat="1" hidden="1" x14ac:dyDescent="0.2">
      <c r="A314" s="369"/>
      <c r="B314" s="365"/>
      <c r="C314" s="147"/>
      <c r="D314" s="148"/>
      <c r="E314" s="149"/>
      <c r="F314" s="150"/>
      <c r="G314" s="143"/>
      <c r="H314" s="143"/>
      <c r="I314" s="142"/>
      <c r="J314" s="142"/>
      <c r="K314" s="144"/>
      <c r="L314" s="151"/>
      <c r="M314" s="146" t="str">
        <f t="shared" si="4"/>
        <v xml:space="preserve">   </v>
      </c>
    </row>
    <row r="315" spans="1:13" s="62" customFormat="1" hidden="1" x14ac:dyDescent="0.2">
      <c r="A315" s="369"/>
      <c r="B315" s="365"/>
      <c r="C315" s="147"/>
      <c r="D315" s="148"/>
      <c r="E315" s="149"/>
      <c r="F315" s="150"/>
      <c r="G315" s="143"/>
      <c r="H315" s="143"/>
      <c r="I315" s="142"/>
      <c r="J315" s="142"/>
      <c r="K315" s="144"/>
      <c r="L315" s="151"/>
      <c r="M315" s="146" t="str">
        <f t="shared" si="4"/>
        <v xml:space="preserve">   </v>
      </c>
    </row>
    <row r="316" spans="1:13" s="62" customFormat="1" hidden="1" x14ac:dyDescent="0.2">
      <c r="A316" s="369"/>
      <c r="B316" s="365"/>
      <c r="C316" s="147"/>
      <c r="D316" s="148"/>
      <c r="E316" s="149"/>
      <c r="F316" s="150"/>
      <c r="G316" s="143"/>
      <c r="H316" s="143"/>
      <c r="I316" s="142"/>
      <c r="J316" s="142"/>
      <c r="K316" s="144"/>
      <c r="L316" s="151"/>
      <c r="M316" s="146" t="str">
        <f t="shared" si="4"/>
        <v xml:space="preserve">   </v>
      </c>
    </row>
    <row r="317" spans="1:13" s="62" customFormat="1" hidden="1" x14ac:dyDescent="0.2">
      <c r="A317" s="369"/>
      <c r="B317" s="365"/>
      <c r="C317" s="147"/>
      <c r="D317" s="148"/>
      <c r="E317" s="149"/>
      <c r="F317" s="150"/>
      <c r="G317" s="143"/>
      <c r="H317" s="143"/>
      <c r="I317" s="142"/>
      <c r="J317" s="142"/>
      <c r="K317" s="144"/>
      <c r="L317" s="151"/>
      <c r="M317" s="146" t="str">
        <f t="shared" si="4"/>
        <v xml:space="preserve">   </v>
      </c>
    </row>
    <row r="318" spans="1:13" s="62" customFormat="1" hidden="1" x14ac:dyDescent="0.2">
      <c r="A318" s="369"/>
      <c r="B318" s="365"/>
      <c r="C318" s="147"/>
      <c r="D318" s="148"/>
      <c r="E318" s="149"/>
      <c r="F318" s="150"/>
      <c r="G318" s="143"/>
      <c r="H318" s="143"/>
      <c r="I318" s="142"/>
      <c r="J318" s="142"/>
      <c r="K318" s="144"/>
      <c r="L318" s="151"/>
      <c r="M318" s="146" t="str">
        <f t="shared" si="4"/>
        <v xml:space="preserve">   </v>
      </c>
    </row>
    <row r="319" spans="1:13" s="62" customFormat="1" hidden="1" x14ac:dyDescent="0.2">
      <c r="A319" s="369"/>
      <c r="B319" s="365"/>
      <c r="C319" s="147"/>
      <c r="D319" s="148"/>
      <c r="E319" s="149"/>
      <c r="F319" s="150"/>
      <c r="G319" s="143"/>
      <c r="H319" s="143"/>
      <c r="I319" s="142"/>
      <c r="J319" s="142"/>
      <c r="K319" s="144"/>
      <c r="L319" s="151"/>
      <c r="M319" s="146" t="str">
        <f t="shared" si="4"/>
        <v xml:space="preserve">   </v>
      </c>
    </row>
    <row r="320" spans="1:13" s="62" customFormat="1" hidden="1" x14ac:dyDescent="0.2">
      <c r="A320" s="369"/>
      <c r="B320" s="365"/>
      <c r="C320" s="147"/>
      <c r="D320" s="148"/>
      <c r="E320" s="149"/>
      <c r="F320" s="150"/>
      <c r="G320" s="143"/>
      <c r="H320" s="143"/>
      <c r="I320" s="142"/>
      <c r="J320" s="142"/>
      <c r="K320" s="144"/>
      <c r="L320" s="151"/>
      <c r="M320" s="146" t="str">
        <f t="shared" si="4"/>
        <v xml:space="preserve">   </v>
      </c>
    </row>
    <row r="321" spans="1:13" s="62" customFormat="1" ht="45" customHeight="1" x14ac:dyDescent="0.2">
      <c r="A321" s="369" t="s">
        <v>82</v>
      </c>
      <c r="B321" s="365" t="s">
        <v>105</v>
      </c>
      <c r="C321" s="256" t="s">
        <v>372</v>
      </c>
      <c r="D321" s="256" t="s">
        <v>345</v>
      </c>
      <c r="E321" s="256" t="s">
        <v>373</v>
      </c>
      <c r="F321" s="256" t="s">
        <v>374</v>
      </c>
      <c r="G321" s="257" t="s">
        <v>260</v>
      </c>
      <c r="H321" s="143" t="s">
        <v>375</v>
      </c>
      <c r="I321" s="256" t="s">
        <v>376</v>
      </c>
      <c r="J321" s="256" t="s">
        <v>377</v>
      </c>
      <c r="K321" s="144"/>
      <c r="L321" s="145" t="str">
        <f>CONCATENATE(C321," ",D321," ",E321," ",F321," ",C322," ",D322," ",E322," ",F322)</f>
        <v xml:space="preserve">UC2.C2 Apoyar la elaboración y ejecución del Plan de comercialización,  en función a los objetivos de la empresa.    </v>
      </c>
      <c r="M321" s="146" t="str">
        <f t="shared" si="4"/>
        <v>C2.I1 Recolecta información para la realización del Plan de comercialización, de acuerdo a las normas y procedimientos de la empresa.</v>
      </c>
    </row>
    <row r="322" spans="1:13" s="62" customFormat="1" ht="51" x14ac:dyDescent="0.2">
      <c r="A322" s="369"/>
      <c r="B322" s="365"/>
      <c r="C322" s="147"/>
      <c r="D322" s="148"/>
      <c r="E322" s="149"/>
      <c r="F322" s="150"/>
      <c r="G322" s="257" t="s">
        <v>264</v>
      </c>
      <c r="H322" s="143" t="s">
        <v>367</v>
      </c>
      <c r="I322" s="256" t="s">
        <v>368</v>
      </c>
      <c r="J322" s="256" t="s">
        <v>321</v>
      </c>
      <c r="K322" s="144"/>
      <c r="L322" s="151"/>
      <c r="M322" s="146" t="str">
        <f t="shared" si="4"/>
        <v>C2.I2 Colabora en la elaboración del Plan operativo de comercialización de la empresa con efectividad y ética, de acuerdo a los objetivos de la empresa.</v>
      </c>
    </row>
    <row r="323" spans="1:13" s="62" customFormat="1" ht="38.25" x14ac:dyDescent="0.2">
      <c r="A323" s="369"/>
      <c r="B323" s="365"/>
      <c r="C323" s="147"/>
      <c r="D323" s="148"/>
      <c r="E323" s="149"/>
      <c r="F323" s="150"/>
      <c r="G323" s="257" t="s">
        <v>267</v>
      </c>
      <c r="H323" s="143" t="s">
        <v>369</v>
      </c>
      <c r="I323" s="256" t="s">
        <v>370</v>
      </c>
      <c r="J323" s="256" t="s">
        <v>371</v>
      </c>
      <c r="K323" s="144"/>
      <c r="L323" s="151"/>
      <c r="M323" s="146" t="str">
        <f t="shared" si="4"/>
        <v>C2.I3 Participa en la ejecución del Plan Operativo de comercialización, en función de lo establecido por la empresa.</v>
      </c>
    </row>
    <row r="324" spans="1:13" s="62" customFormat="1" hidden="1" x14ac:dyDescent="0.2">
      <c r="A324" s="369"/>
      <c r="B324" s="365"/>
      <c r="C324" s="147"/>
      <c r="D324" s="148"/>
      <c r="E324" s="149"/>
      <c r="F324" s="150"/>
      <c r="G324" s="143"/>
      <c r="H324" s="143"/>
      <c r="I324" s="142"/>
      <c r="J324" s="142"/>
      <c r="K324" s="144"/>
      <c r="L324" s="151"/>
      <c r="M324" s="146" t="str">
        <f t="shared" si="4"/>
        <v xml:space="preserve">   </v>
      </c>
    </row>
    <row r="325" spans="1:13" s="62" customFormat="1" hidden="1" x14ac:dyDescent="0.2">
      <c r="A325" s="369"/>
      <c r="B325" s="365"/>
      <c r="C325" s="147"/>
      <c r="D325" s="148"/>
      <c r="E325" s="149"/>
      <c r="F325" s="150"/>
      <c r="G325" s="143"/>
      <c r="H325" s="143"/>
      <c r="I325" s="142"/>
      <c r="J325" s="142"/>
      <c r="K325" s="144"/>
      <c r="L325" s="151"/>
      <c r="M325" s="146" t="str">
        <f t="shared" si="4"/>
        <v xml:space="preserve">   </v>
      </c>
    </row>
    <row r="326" spans="1:13" s="62" customFormat="1" hidden="1" x14ac:dyDescent="0.2">
      <c r="A326" s="369"/>
      <c r="B326" s="365"/>
      <c r="C326" s="147"/>
      <c r="D326" s="148"/>
      <c r="E326" s="149"/>
      <c r="F326" s="150"/>
      <c r="G326" s="143"/>
      <c r="H326" s="143"/>
      <c r="I326" s="142"/>
      <c r="J326" s="142"/>
      <c r="K326" s="144"/>
      <c r="L326" s="151"/>
      <c r="M326" s="146" t="str">
        <f t="shared" si="4"/>
        <v xml:space="preserve">   </v>
      </c>
    </row>
    <row r="327" spans="1:13" s="62" customFormat="1" hidden="1" x14ac:dyDescent="0.2">
      <c r="A327" s="369"/>
      <c r="B327" s="365"/>
      <c r="C327" s="147"/>
      <c r="D327" s="148"/>
      <c r="E327" s="149"/>
      <c r="F327" s="150"/>
      <c r="G327" s="143"/>
      <c r="H327" s="143"/>
      <c r="I327" s="142"/>
      <c r="J327" s="142"/>
      <c r="K327" s="144"/>
      <c r="L327" s="151"/>
      <c r="M327" s="146" t="str">
        <f t="shared" si="4"/>
        <v xml:space="preserve">   </v>
      </c>
    </row>
    <row r="328" spans="1:13" s="62" customFormat="1" hidden="1" x14ac:dyDescent="0.2">
      <c r="A328" s="369"/>
      <c r="B328" s="365"/>
      <c r="C328" s="147"/>
      <c r="D328" s="148"/>
      <c r="E328" s="149"/>
      <c r="F328" s="150"/>
      <c r="G328" s="143"/>
      <c r="H328" s="143"/>
      <c r="I328" s="142"/>
      <c r="J328" s="142"/>
      <c r="K328" s="144"/>
      <c r="L328" s="151"/>
      <c r="M328" s="146" t="str">
        <f t="shared" si="4"/>
        <v xml:space="preserve">   </v>
      </c>
    </row>
    <row r="329" spans="1:13" s="62" customFormat="1" hidden="1" x14ac:dyDescent="0.2">
      <c r="A329" s="369"/>
      <c r="B329" s="365"/>
      <c r="C329" s="147"/>
      <c r="D329" s="148"/>
      <c r="E329" s="149"/>
      <c r="F329" s="150"/>
      <c r="G329" s="143"/>
      <c r="H329" s="143"/>
      <c r="I329" s="142"/>
      <c r="J329" s="142"/>
      <c r="K329" s="144"/>
      <c r="L329" s="151"/>
      <c r="M329" s="146" t="str">
        <f t="shared" si="4"/>
        <v xml:space="preserve">   </v>
      </c>
    </row>
    <row r="330" spans="1:13" s="62" customFormat="1" hidden="1" x14ac:dyDescent="0.2">
      <c r="A330" s="369"/>
      <c r="B330" s="365"/>
      <c r="C330" s="147"/>
      <c r="D330" s="148"/>
      <c r="E330" s="149"/>
      <c r="F330" s="150"/>
      <c r="G330" s="143"/>
      <c r="H330" s="143"/>
      <c r="I330" s="142"/>
      <c r="J330" s="142"/>
      <c r="K330" s="144"/>
      <c r="L330" s="151"/>
      <c r="M330" s="146" t="str">
        <f t="shared" si="4"/>
        <v xml:space="preserve">   </v>
      </c>
    </row>
    <row r="331" spans="1:13" s="62" customFormat="1" ht="54" customHeight="1" x14ac:dyDescent="0.2">
      <c r="A331" s="369" t="s">
        <v>82</v>
      </c>
      <c r="B331" s="365" t="s">
        <v>105</v>
      </c>
      <c r="C331" s="256" t="s">
        <v>378</v>
      </c>
      <c r="D331" s="256" t="s">
        <v>345</v>
      </c>
      <c r="E331" s="256" t="s">
        <v>379</v>
      </c>
      <c r="F331" s="256" t="s">
        <v>380</v>
      </c>
      <c r="G331" s="257" t="s">
        <v>275</v>
      </c>
      <c r="H331" s="143" t="s">
        <v>375</v>
      </c>
      <c r="I331" s="256" t="s">
        <v>381</v>
      </c>
      <c r="J331" s="256" t="s">
        <v>377</v>
      </c>
      <c r="K331" s="144"/>
      <c r="L331" s="145" t="str">
        <f>CONCATENATE(C331," ",D331," ",E331," ",F331," ",C332," ",D332," ",E332," ",F332)</f>
        <v xml:space="preserve">UC2.C3 Apoyar la elaboración y ejecución del Plan de producción/operaciones, tomando en cuenta los objetivos de la empresa y las interacciones con otras áreas de la misma.    </v>
      </c>
      <c r="M331" s="146" t="str">
        <f t="shared" ref="M331:M394" si="5">CONCATENATE(G331," ",H331," ",I331," ",J331)</f>
        <v>C3.I1 Recolecta información adecuada para la realización del Plan de producción/operaciones, de acuerdo a las normas y procedimientos de la empresa.</v>
      </c>
    </row>
    <row r="332" spans="1:13" s="62" customFormat="1" ht="63.75" x14ac:dyDescent="0.2">
      <c r="A332" s="369"/>
      <c r="B332" s="365"/>
      <c r="C332" s="147"/>
      <c r="D332" s="148"/>
      <c r="E332" s="149"/>
      <c r="F332" s="150"/>
      <c r="G332" s="257" t="s">
        <v>279</v>
      </c>
      <c r="H332" s="143" t="s">
        <v>367</v>
      </c>
      <c r="I332" s="256" t="s">
        <v>382</v>
      </c>
      <c r="J332" s="256" t="s">
        <v>321</v>
      </c>
      <c r="K332" s="144"/>
      <c r="L332" s="151"/>
      <c r="M332" s="146" t="str">
        <f t="shared" si="5"/>
        <v>C3.I2 Colabora en la elaboración del Plan operativo de producción/operaciones de la empresa con efectividad y ética, de acuerdo a los objetivos de la empresa.</v>
      </c>
    </row>
    <row r="333" spans="1:13" s="62" customFormat="1" ht="38.25" x14ac:dyDescent="0.2">
      <c r="A333" s="369"/>
      <c r="B333" s="365"/>
      <c r="C333" s="147"/>
      <c r="D333" s="148"/>
      <c r="E333" s="149"/>
      <c r="F333" s="150"/>
      <c r="G333" s="257" t="s">
        <v>282</v>
      </c>
      <c r="H333" s="143" t="s">
        <v>369</v>
      </c>
      <c r="I333" s="256" t="s">
        <v>383</v>
      </c>
      <c r="J333" s="256" t="s">
        <v>384</v>
      </c>
      <c r="K333" s="144"/>
      <c r="L333" s="151"/>
      <c r="M333" s="146" t="str">
        <f t="shared" si="5"/>
        <v>C3.I3 Participa en la ejecución del Plan Operativo de producción/operaciones, en función de los objetivos de la empresa.</v>
      </c>
    </row>
    <row r="334" spans="1:13" s="62" customFormat="1" hidden="1" x14ac:dyDescent="0.2">
      <c r="A334" s="369"/>
      <c r="B334" s="365"/>
      <c r="C334" s="147"/>
      <c r="D334" s="148"/>
      <c r="E334" s="149"/>
      <c r="F334" s="150"/>
      <c r="G334" s="143"/>
      <c r="H334" s="143"/>
      <c r="I334" s="142"/>
      <c r="J334" s="142"/>
      <c r="K334" s="144"/>
      <c r="L334" s="151"/>
      <c r="M334" s="146" t="str">
        <f t="shared" si="5"/>
        <v xml:space="preserve">   </v>
      </c>
    </row>
    <row r="335" spans="1:13" s="62" customFormat="1" hidden="1" x14ac:dyDescent="0.2">
      <c r="A335" s="369"/>
      <c r="B335" s="365"/>
      <c r="C335" s="147"/>
      <c r="D335" s="148"/>
      <c r="E335" s="149"/>
      <c r="F335" s="150"/>
      <c r="G335" s="143"/>
      <c r="H335" s="143"/>
      <c r="I335" s="142"/>
      <c r="J335" s="142"/>
      <c r="K335" s="144"/>
      <c r="L335" s="151"/>
      <c r="M335" s="146" t="str">
        <f t="shared" si="5"/>
        <v xml:space="preserve">   </v>
      </c>
    </row>
    <row r="336" spans="1:13" s="62" customFormat="1" hidden="1" x14ac:dyDescent="0.2">
      <c r="A336" s="369"/>
      <c r="B336" s="365"/>
      <c r="C336" s="147"/>
      <c r="D336" s="148"/>
      <c r="E336" s="149"/>
      <c r="F336" s="150"/>
      <c r="G336" s="143"/>
      <c r="H336" s="143"/>
      <c r="I336" s="142"/>
      <c r="J336" s="142"/>
      <c r="K336" s="144"/>
      <c r="L336" s="151"/>
      <c r="M336" s="146" t="str">
        <f t="shared" si="5"/>
        <v xml:space="preserve">   </v>
      </c>
    </row>
    <row r="337" spans="1:13" s="62" customFormat="1" hidden="1" x14ac:dyDescent="0.2">
      <c r="A337" s="369"/>
      <c r="B337" s="365"/>
      <c r="C337" s="147"/>
      <c r="D337" s="148"/>
      <c r="E337" s="149"/>
      <c r="F337" s="150"/>
      <c r="G337" s="143"/>
      <c r="H337" s="143"/>
      <c r="I337" s="142"/>
      <c r="J337" s="142"/>
      <c r="K337" s="144"/>
      <c r="L337" s="151"/>
      <c r="M337" s="146" t="str">
        <f t="shared" si="5"/>
        <v xml:space="preserve">   </v>
      </c>
    </row>
    <row r="338" spans="1:13" s="62" customFormat="1" hidden="1" x14ac:dyDescent="0.2">
      <c r="A338" s="369"/>
      <c r="B338" s="365"/>
      <c r="C338" s="147"/>
      <c r="D338" s="148"/>
      <c r="E338" s="149"/>
      <c r="F338" s="150"/>
      <c r="G338" s="143"/>
      <c r="H338" s="143"/>
      <c r="I338" s="142"/>
      <c r="J338" s="142"/>
      <c r="K338" s="144"/>
      <c r="L338" s="151"/>
      <c r="M338" s="146" t="str">
        <f t="shared" si="5"/>
        <v xml:space="preserve">   </v>
      </c>
    </row>
    <row r="339" spans="1:13" s="62" customFormat="1" hidden="1" x14ac:dyDescent="0.2">
      <c r="A339" s="369"/>
      <c r="B339" s="365"/>
      <c r="C339" s="147"/>
      <c r="D339" s="148"/>
      <c r="E339" s="149"/>
      <c r="F339" s="150"/>
      <c r="G339" s="143"/>
      <c r="H339" s="143"/>
      <c r="I339" s="142"/>
      <c r="J339" s="142"/>
      <c r="K339" s="144"/>
      <c r="L339" s="151"/>
      <c r="M339" s="146" t="str">
        <f t="shared" si="5"/>
        <v xml:space="preserve">   </v>
      </c>
    </row>
    <row r="340" spans="1:13" s="62" customFormat="1" hidden="1" x14ac:dyDescent="0.2">
      <c r="A340" s="369"/>
      <c r="B340" s="365"/>
      <c r="C340" s="147"/>
      <c r="D340" s="148"/>
      <c r="E340" s="149"/>
      <c r="F340" s="150"/>
      <c r="G340" s="143"/>
      <c r="H340" s="143"/>
      <c r="I340" s="142"/>
      <c r="J340" s="142"/>
      <c r="K340" s="144"/>
      <c r="L340" s="151"/>
      <c r="M340" s="146" t="str">
        <f t="shared" si="5"/>
        <v xml:space="preserve">   </v>
      </c>
    </row>
    <row r="341" spans="1:13" s="62" customFormat="1" ht="45.75" customHeight="1" x14ac:dyDescent="0.2">
      <c r="A341" s="369" t="s">
        <v>82</v>
      </c>
      <c r="B341" s="365" t="s">
        <v>105</v>
      </c>
      <c r="C341" s="256" t="s">
        <v>385</v>
      </c>
      <c r="D341" s="256" t="s">
        <v>386</v>
      </c>
      <c r="E341" s="256" t="s">
        <v>387</v>
      </c>
      <c r="F341" s="256" t="s">
        <v>388</v>
      </c>
      <c r="G341" s="257" t="s">
        <v>290</v>
      </c>
      <c r="H341" s="143" t="s">
        <v>369</v>
      </c>
      <c r="I341" s="256" t="s">
        <v>389</v>
      </c>
      <c r="J341" s="256" t="s">
        <v>390</v>
      </c>
      <c r="K341" s="144"/>
      <c r="L341" s="145" t="str">
        <f>CONCATENATE(C341," ",D341," ",E341," ",F341," ",C342," ",D342," ",E342," ",F342)</f>
        <v xml:space="preserve">UC2.C4 Ejecutar actividades del proceso de Recursos humanos, en función a las políticas de la empresa y normas vigentes.    </v>
      </c>
      <c r="M341" s="146" t="str">
        <f t="shared" si="5"/>
        <v>C4.I1 Participa en la planificación del proceso de recursos humanos, de acuerdo a las necesidades de la empresa y a las tareas encomendadas.</v>
      </c>
    </row>
    <row r="342" spans="1:13" s="62" customFormat="1" ht="51" x14ac:dyDescent="0.2">
      <c r="A342" s="369"/>
      <c r="B342" s="365"/>
      <c r="C342" s="147"/>
      <c r="D342" s="148"/>
      <c r="E342" s="149"/>
      <c r="F342" s="150"/>
      <c r="G342" s="257" t="s">
        <v>293</v>
      </c>
      <c r="H342" s="143" t="s">
        <v>364</v>
      </c>
      <c r="I342" s="256" t="s">
        <v>391</v>
      </c>
      <c r="J342" s="256" t="s">
        <v>392</v>
      </c>
      <c r="K342" s="144"/>
      <c r="L342" s="151"/>
      <c r="M342" s="146" t="str">
        <f t="shared" si="5"/>
        <v>C4.I2 Organiza la documentación necesaria para el manejo de los recursos humanos, de acuerdo a los procedimientos de la empresa y disposiciones legales vigentes.</v>
      </c>
    </row>
    <row r="343" spans="1:13" s="62" customFormat="1" ht="51" x14ac:dyDescent="0.2">
      <c r="A343" s="369"/>
      <c r="B343" s="365"/>
      <c r="C343" s="147"/>
      <c r="D343" s="148"/>
      <c r="E343" s="149"/>
      <c r="F343" s="150"/>
      <c r="G343" s="257" t="s">
        <v>297</v>
      </c>
      <c r="H343" s="143" t="s">
        <v>369</v>
      </c>
      <c r="I343" s="256" t="s">
        <v>393</v>
      </c>
      <c r="J343" s="256" t="s">
        <v>394</v>
      </c>
      <c r="K343" s="144"/>
      <c r="L343" s="151"/>
      <c r="M343" s="146" t="str">
        <f t="shared" si="5"/>
        <v>C4.I3 Participa en la ejecución de procedimientos específicos de reclutamiento, selección, inducción, evaluación y otros, en el marco de las políticas de la empresa y el Plan de recursos humanos.</v>
      </c>
    </row>
    <row r="344" spans="1:13" s="62" customFormat="1" hidden="1" x14ac:dyDescent="0.2">
      <c r="A344" s="369"/>
      <c r="B344" s="365"/>
      <c r="C344" s="147"/>
      <c r="D344" s="148"/>
      <c r="E344" s="149"/>
      <c r="F344" s="150"/>
      <c r="G344" s="143"/>
      <c r="H344" s="143"/>
      <c r="I344" s="142"/>
      <c r="J344" s="142"/>
      <c r="K344" s="144"/>
      <c r="L344" s="151"/>
      <c r="M344" s="146" t="str">
        <f t="shared" si="5"/>
        <v xml:space="preserve">   </v>
      </c>
    </row>
    <row r="345" spans="1:13" s="62" customFormat="1" hidden="1" x14ac:dyDescent="0.2">
      <c r="A345" s="369"/>
      <c r="B345" s="365"/>
      <c r="C345" s="147"/>
      <c r="D345" s="148"/>
      <c r="E345" s="149"/>
      <c r="F345" s="150"/>
      <c r="G345" s="143"/>
      <c r="H345" s="143"/>
      <c r="I345" s="142"/>
      <c r="J345" s="142"/>
      <c r="K345" s="144"/>
      <c r="L345" s="151"/>
      <c r="M345" s="146" t="str">
        <f t="shared" si="5"/>
        <v xml:space="preserve">   </v>
      </c>
    </row>
    <row r="346" spans="1:13" s="62" customFormat="1" hidden="1" x14ac:dyDescent="0.2">
      <c r="A346" s="369"/>
      <c r="B346" s="365"/>
      <c r="C346" s="147"/>
      <c r="D346" s="148"/>
      <c r="E346" s="149"/>
      <c r="F346" s="150"/>
      <c r="G346" s="143"/>
      <c r="H346" s="143"/>
      <c r="I346" s="142"/>
      <c r="J346" s="142"/>
      <c r="K346" s="144"/>
      <c r="L346" s="151"/>
      <c r="M346" s="146" t="str">
        <f t="shared" si="5"/>
        <v xml:space="preserve">   </v>
      </c>
    </row>
    <row r="347" spans="1:13" s="62" customFormat="1" hidden="1" x14ac:dyDescent="0.2">
      <c r="A347" s="369"/>
      <c r="B347" s="365"/>
      <c r="C347" s="147"/>
      <c r="D347" s="148"/>
      <c r="E347" s="149"/>
      <c r="F347" s="150"/>
      <c r="G347" s="143"/>
      <c r="H347" s="143"/>
      <c r="I347" s="142"/>
      <c r="J347" s="142"/>
      <c r="K347" s="144"/>
      <c r="L347" s="151"/>
      <c r="M347" s="146" t="str">
        <f t="shared" si="5"/>
        <v xml:space="preserve">   </v>
      </c>
    </row>
    <row r="348" spans="1:13" s="62" customFormat="1" hidden="1" x14ac:dyDescent="0.2">
      <c r="A348" s="369"/>
      <c r="B348" s="365"/>
      <c r="C348" s="147"/>
      <c r="D348" s="148"/>
      <c r="E348" s="149"/>
      <c r="F348" s="150"/>
      <c r="G348" s="143"/>
      <c r="H348" s="143"/>
      <c r="I348" s="142"/>
      <c r="J348" s="142"/>
      <c r="K348" s="144"/>
      <c r="L348" s="151"/>
      <c r="M348" s="146" t="str">
        <f t="shared" si="5"/>
        <v xml:space="preserve">   </v>
      </c>
    </row>
    <row r="349" spans="1:13" s="62" customFormat="1" hidden="1" x14ac:dyDescent="0.2">
      <c r="A349" s="369"/>
      <c r="B349" s="365"/>
      <c r="C349" s="147"/>
      <c r="D349" s="148"/>
      <c r="E349" s="149"/>
      <c r="F349" s="150"/>
      <c r="G349" s="143"/>
      <c r="H349" s="143"/>
      <c r="I349" s="142"/>
      <c r="J349" s="142"/>
      <c r="K349" s="144"/>
      <c r="L349" s="151"/>
      <c r="M349" s="146" t="str">
        <f t="shared" si="5"/>
        <v xml:space="preserve">   </v>
      </c>
    </row>
    <row r="350" spans="1:13" s="62" customFormat="1" hidden="1" x14ac:dyDescent="0.2">
      <c r="A350" s="369"/>
      <c r="B350" s="365"/>
      <c r="C350" s="147"/>
      <c r="D350" s="148"/>
      <c r="E350" s="149"/>
      <c r="F350" s="150"/>
      <c r="G350" s="143"/>
      <c r="H350" s="143"/>
      <c r="I350" s="142"/>
      <c r="J350" s="142"/>
      <c r="K350" s="144"/>
      <c r="L350" s="151"/>
      <c r="M350" s="146" t="str">
        <f t="shared" si="5"/>
        <v xml:space="preserve">   </v>
      </c>
    </row>
    <row r="351" spans="1:13" s="62" customFormat="1" ht="48" customHeight="1" x14ac:dyDescent="0.2">
      <c r="A351" s="369" t="s">
        <v>82</v>
      </c>
      <c r="B351" s="365" t="s">
        <v>105</v>
      </c>
      <c r="C351" s="256" t="s">
        <v>395</v>
      </c>
      <c r="D351" s="256" t="s">
        <v>272</v>
      </c>
      <c r="E351" s="256" t="s">
        <v>396</v>
      </c>
      <c r="F351" s="256" t="s">
        <v>397</v>
      </c>
      <c r="G351" s="257" t="s">
        <v>304</v>
      </c>
      <c r="H351" s="143" t="s">
        <v>265</v>
      </c>
      <c r="I351" s="256" t="s">
        <v>396</v>
      </c>
      <c r="J351" s="256" t="s">
        <v>398</v>
      </c>
      <c r="K351" s="144"/>
      <c r="L351" s="145" t="str">
        <f>CONCATENATE(C351," ",D351," ",E351," ",F351," ",C352," ",D352," ",E352," ",F352)</f>
        <v xml:space="preserve">UC2.C5 Elaborar la planilla de remuneraciones, de acuerdo a las instrucciones de la Gerencia y a las normas vigentes.    </v>
      </c>
      <c r="M351" s="146" t="str">
        <f t="shared" si="5"/>
        <v>C5.I1 Procesa la planilla de remuneraciones, de acuerdo a los procedimientosde la empresa y normas vigentes.</v>
      </c>
    </row>
    <row r="352" spans="1:13" s="62" customFormat="1" ht="51" x14ac:dyDescent="0.2">
      <c r="A352" s="369"/>
      <c r="B352" s="365"/>
      <c r="C352" s="147"/>
      <c r="D352" s="148"/>
      <c r="E352" s="149"/>
      <c r="F352" s="150"/>
      <c r="G352" s="257" t="s">
        <v>307</v>
      </c>
      <c r="H352" s="143" t="s">
        <v>249</v>
      </c>
      <c r="I352" s="256" t="s">
        <v>399</v>
      </c>
      <c r="J352" s="256" t="s">
        <v>400</v>
      </c>
      <c r="K352" s="144"/>
      <c r="L352" s="151"/>
      <c r="M352" s="146" t="str">
        <f t="shared" si="5"/>
        <v>C5.I2 Mantiene la documentación laboral organizada y actualizada, de acuerdo a las disposiciones legales vigentes, a los procedimientos de la empresa principios éticos.</v>
      </c>
    </row>
    <row r="353" spans="1:13" s="62" customFormat="1" ht="25.5" x14ac:dyDescent="0.2">
      <c r="A353" s="369"/>
      <c r="B353" s="365"/>
      <c r="C353" s="147"/>
      <c r="D353" s="148"/>
      <c r="E353" s="149"/>
      <c r="F353" s="150"/>
      <c r="G353" s="257" t="s">
        <v>311</v>
      </c>
      <c r="H353" s="143" t="s">
        <v>401</v>
      </c>
      <c r="I353" s="256" t="s">
        <v>402</v>
      </c>
      <c r="J353" s="256" t="s">
        <v>403</v>
      </c>
      <c r="K353" s="144"/>
      <c r="L353" s="151"/>
      <c r="M353" s="146" t="str">
        <f t="shared" si="5"/>
        <v xml:space="preserve">C5.I3 Prepara reportes de información laboral, de acuerdo a lo solicitado por el profesional responsable. </v>
      </c>
    </row>
    <row r="354" spans="1:13" s="62" customFormat="1" hidden="1" x14ac:dyDescent="0.2">
      <c r="A354" s="369"/>
      <c r="B354" s="365"/>
      <c r="C354" s="147"/>
      <c r="D354" s="148"/>
      <c r="E354" s="149"/>
      <c r="F354" s="150"/>
      <c r="G354" s="143"/>
      <c r="H354" s="143"/>
      <c r="I354" s="142"/>
      <c r="J354" s="142"/>
      <c r="K354" s="144"/>
      <c r="L354" s="151"/>
      <c r="M354" s="146" t="str">
        <f t="shared" si="5"/>
        <v xml:space="preserve">   </v>
      </c>
    </row>
    <row r="355" spans="1:13" s="62" customFormat="1" hidden="1" x14ac:dyDescent="0.2">
      <c r="A355" s="369"/>
      <c r="B355" s="365"/>
      <c r="C355" s="147"/>
      <c r="D355" s="148"/>
      <c r="E355" s="149"/>
      <c r="F355" s="150"/>
      <c r="G355" s="143"/>
      <c r="H355" s="143"/>
      <c r="I355" s="142"/>
      <c r="J355" s="142"/>
      <c r="K355" s="144"/>
      <c r="L355" s="151"/>
      <c r="M355" s="146" t="str">
        <f t="shared" si="5"/>
        <v xml:space="preserve">   </v>
      </c>
    </row>
    <row r="356" spans="1:13" s="62" customFormat="1" hidden="1" x14ac:dyDescent="0.2">
      <c r="A356" s="369"/>
      <c r="B356" s="365"/>
      <c r="C356" s="147"/>
      <c r="D356" s="148"/>
      <c r="E356" s="149"/>
      <c r="F356" s="150"/>
      <c r="G356" s="143"/>
      <c r="H356" s="143"/>
      <c r="I356" s="142"/>
      <c r="J356" s="142"/>
      <c r="K356" s="144"/>
      <c r="L356" s="151"/>
      <c r="M356" s="146" t="str">
        <f t="shared" si="5"/>
        <v xml:space="preserve">   </v>
      </c>
    </row>
    <row r="357" spans="1:13" s="62" customFormat="1" hidden="1" x14ac:dyDescent="0.2">
      <c r="A357" s="369"/>
      <c r="B357" s="365"/>
      <c r="C357" s="147"/>
      <c r="D357" s="148"/>
      <c r="E357" s="149"/>
      <c r="F357" s="150"/>
      <c r="G357" s="143"/>
      <c r="H357" s="143"/>
      <c r="I357" s="142"/>
      <c r="J357" s="142"/>
      <c r="K357" s="144"/>
      <c r="L357" s="151"/>
      <c r="M357" s="146" t="str">
        <f t="shared" si="5"/>
        <v xml:space="preserve">   </v>
      </c>
    </row>
    <row r="358" spans="1:13" s="62" customFormat="1" hidden="1" x14ac:dyDescent="0.2">
      <c r="A358" s="369"/>
      <c r="B358" s="365"/>
      <c r="C358" s="147"/>
      <c r="D358" s="148"/>
      <c r="E358" s="149"/>
      <c r="F358" s="150"/>
      <c r="G358" s="143"/>
      <c r="H358" s="143"/>
      <c r="I358" s="142"/>
      <c r="J358" s="142"/>
      <c r="K358" s="144"/>
      <c r="L358" s="151"/>
      <c r="M358" s="146" t="str">
        <f t="shared" si="5"/>
        <v xml:space="preserve">   </v>
      </c>
    </row>
    <row r="359" spans="1:13" s="62" customFormat="1" hidden="1" x14ac:dyDescent="0.2">
      <c r="A359" s="369"/>
      <c r="B359" s="365"/>
      <c r="C359" s="147"/>
      <c r="D359" s="148"/>
      <c r="E359" s="149"/>
      <c r="F359" s="150"/>
      <c r="G359" s="143"/>
      <c r="H359" s="143"/>
      <c r="I359" s="142"/>
      <c r="J359" s="142"/>
      <c r="K359" s="144"/>
      <c r="L359" s="151"/>
      <c r="M359" s="146" t="str">
        <f t="shared" si="5"/>
        <v xml:space="preserve">   </v>
      </c>
    </row>
    <row r="360" spans="1:13" s="62" customFormat="1" hidden="1" x14ac:dyDescent="0.2">
      <c r="A360" s="369"/>
      <c r="B360" s="365"/>
      <c r="C360" s="147"/>
      <c r="D360" s="148"/>
      <c r="E360" s="149"/>
      <c r="F360" s="150"/>
      <c r="G360" s="143"/>
      <c r="H360" s="143"/>
      <c r="I360" s="142"/>
      <c r="J360" s="142"/>
      <c r="K360" s="144"/>
      <c r="L360" s="151"/>
      <c r="M360" s="146" t="str">
        <f t="shared" si="5"/>
        <v xml:space="preserve">   </v>
      </c>
    </row>
    <row r="361" spans="1:13" s="62" customFormat="1" ht="47.25" customHeight="1" x14ac:dyDescent="0.2">
      <c r="A361" s="369" t="s">
        <v>82</v>
      </c>
      <c r="B361" s="365" t="s">
        <v>105</v>
      </c>
      <c r="C361" s="256" t="s">
        <v>404</v>
      </c>
      <c r="D361" s="256" t="s">
        <v>345</v>
      </c>
      <c r="E361" s="256" t="s">
        <v>405</v>
      </c>
      <c r="F361" s="256" t="s">
        <v>406</v>
      </c>
      <c r="G361" s="257" t="s">
        <v>318</v>
      </c>
      <c r="H361" s="143" t="s">
        <v>369</v>
      </c>
      <c r="I361" s="256" t="s">
        <v>407</v>
      </c>
      <c r="J361" s="256" t="s">
        <v>408</v>
      </c>
      <c r="K361" s="144"/>
      <c r="L361" s="145" t="str">
        <f>CONCATENATE(C361," ",D361," ",E361," ",F361," ",C362," ",D362," ",E362," ",F362)</f>
        <v xml:space="preserve">UC2.C6 Apoyar la elaboración de procesos de mejora continua, considerando los estándares de calidad y la cultura organizacional.    </v>
      </c>
      <c r="M361" s="146" t="str">
        <f t="shared" si="5"/>
        <v>C6.I1 Participa en el desarrollo de procesos de mejora continua, tomando en cuenta los estándares de calidad establecidos por la empresa.</v>
      </c>
    </row>
    <row r="362" spans="1:13" s="62" customFormat="1" ht="38.25" x14ac:dyDescent="0.2">
      <c r="A362" s="369"/>
      <c r="B362" s="365"/>
      <c r="C362" s="147"/>
      <c r="D362" s="148"/>
      <c r="E362" s="149"/>
      <c r="F362" s="150"/>
      <c r="G362" s="257" t="s">
        <v>322</v>
      </c>
      <c r="H362" s="143" t="s">
        <v>409</v>
      </c>
      <c r="I362" s="256" t="s">
        <v>410</v>
      </c>
      <c r="J362" s="256" t="s">
        <v>411</v>
      </c>
      <c r="K362" s="144"/>
      <c r="L362" s="151"/>
      <c r="M362" s="146" t="str">
        <f t="shared" si="5"/>
        <v>C6.I2 Utiliza sistemas de benchmarking interno, genérico y competitivo básicos, de acuerdo a las pautas brindadas por la empresa.</v>
      </c>
    </row>
    <row r="363" spans="1:13" s="62" customFormat="1" ht="51" x14ac:dyDescent="0.2">
      <c r="A363" s="369"/>
      <c r="B363" s="365"/>
      <c r="C363" s="147"/>
      <c r="D363" s="148"/>
      <c r="E363" s="149"/>
      <c r="F363" s="150"/>
      <c r="G363" s="257" t="s">
        <v>325</v>
      </c>
      <c r="H363" s="143" t="s">
        <v>369</v>
      </c>
      <c r="I363" s="256" t="s">
        <v>412</v>
      </c>
      <c r="J363" s="256" t="s">
        <v>413</v>
      </c>
      <c r="K363" s="144"/>
      <c r="L363" s="151"/>
      <c r="M363" s="146" t="str">
        <f t="shared" si="5"/>
        <v>C6.I3 Participa en la creación y desarrollo de procesos de toma de decisiones administrativas efectivas y éticas, de acuerdo a las políticas establecidas por la empresa.</v>
      </c>
    </row>
    <row r="364" spans="1:13" s="62" customFormat="1" hidden="1" x14ac:dyDescent="0.2">
      <c r="A364" s="369"/>
      <c r="B364" s="365"/>
      <c r="C364" s="147"/>
      <c r="D364" s="148"/>
      <c r="E364" s="149"/>
      <c r="F364" s="150"/>
      <c r="G364" s="143"/>
      <c r="H364" s="143"/>
      <c r="I364" s="142"/>
      <c r="J364" s="142"/>
      <c r="K364" s="144"/>
      <c r="L364" s="151"/>
      <c r="M364" s="146" t="str">
        <f t="shared" si="5"/>
        <v xml:space="preserve">   </v>
      </c>
    </row>
    <row r="365" spans="1:13" s="62" customFormat="1" hidden="1" x14ac:dyDescent="0.2">
      <c r="A365" s="369"/>
      <c r="B365" s="365"/>
      <c r="C365" s="147"/>
      <c r="D365" s="148"/>
      <c r="E365" s="149"/>
      <c r="F365" s="150"/>
      <c r="G365" s="143"/>
      <c r="H365" s="143"/>
      <c r="I365" s="142"/>
      <c r="J365" s="142"/>
      <c r="K365" s="144"/>
      <c r="L365" s="151"/>
      <c r="M365" s="146" t="str">
        <f t="shared" si="5"/>
        <v xml:space="preserve">   </v>
      </c>
    </row>
    <row r="366" spans="1:13" s="62" customFormat="1" hidden="1" x14ac:dyDescent="0.2">
      <c r="A366" s="369"/>
      <c r="B366" s="365"/>
      <c r="C366" s="147"/>
      <c r="D366" s="148"/>
      <c r="E366" s="149"/>
      <c r="F366" s="150"/>
      <c r="G366" s="143"/>
      <c r="H366" s="143"/>
      <c r="I366" s="142"/>
      <c r="J366" s="142"/>
      <c r="K366" s="144"/>
      <c r="L366" s="151"/>
      <c r="M366" s="146" t="str">
        <f t="shared" si="5"/>
        <v xml:space="preserve">   </v>
      </c>
    </row>
    <row r="367" spans="1:13" s="62" customFormat="1" hidden="1" x14ac:dyDescent="0.2">
      <c r="A367" s="369"/>
      <c r="B367" s="365"/>
      <c r="C367" s="147"/>
      <c r="D367" s="148"/>
      <c r="E367" s="149"/>
      <c r="F367" s="150"/>
      <c r="G367" s="143"/>
      <c r="H367" s="143"/>
      <c r="I367" s="142"/>
      <c r="J367" s="142"/>
      <c r="K367" s="144"/>
      <c r="L367" s="151"/>
      <c r="M367" s="146" t="str">
        <f t="shared" si="5"/>
        <v xml:space="preserve">   </v>
      </c>
    </row>
    <row r="368" spans="1:13" s="62" customFormat="1" hidden="1" x14ac:dyDescent="0.2">
      <c r="A368" s="369"/>
      <c r="B368" s="365"/>
      <c r="C368" s="147"/>
      <c r="D368" s="148"/>
      <c r="E368" s="149"/>
      <c r="F368" s="150"/>
      <c r="G368" s="143"/>
      <c r="H368" s="143"/>
      <c r="I368" s="142"/>
      <c r="J368" s="142"/>
      <c r="K368" s="144"/>
      <c r="L368" s="151"/>
      <c r="M368" s="146" t="str">
        <f t="shared" si="5"/>
        <v xml:space="preserve">   </v>
      </c>
    </row>
    <row r="369" spans="1:13" s="62" customFormat="1" hidden="1" x14ac:dyDescent="0.2">
      <c r="A369" s="369"/>
      <c r="B369" s="365"/>
      <c r="C369" s="147"/>
      <c r="D369" s="148"/>
      <c r="E369" s="149"/>
      <c r="F369" s="150"/>
      <c r="G369" s="143"/>
      <c r="H369" s="143"/>
      <c r="I369" s="142"/>
      <c r="J369" s="142"/>
      <c r="K369" s="144"/>
      <c r="L369" s="151"/>
      <c r="M369" s="146" t="str">
        <f t="shared" si="5"/>
        <v xml:space="preserve">   </v>
      </c>
    </row>
    <row r="370" spans="1:13" s="62" customFormat="1" hidden="1" x14ac:dyDescent="0.2">
      <c r="A370" s="369"/>
      <c r="B370" s="365"/>
      <c r="C370" s="147"/>
      <c r="D370" s="148"/>
      <c r="E370" s="149"/>
      <c r="F370" s="150"/>
      <c r="G370" s="143"/>
      <c r="H370" s="143"/>
      <c r="I370" s="142"/>
      <c r="J370" s="142"/>
      <c r="K370" s="144"/>
      <c r="L370" s="151"/>
      <c r="M370" s="146" t="str">
        <f t="shared" si="5"/>
        <v xml:space="preserve">   </v>
      </c>
    </row>
    <row r="371" spans="1:13" s="62" customFormat="1" ht="73.5" customHeight="1" x14ac:dyDescent="0.2">
      <c r="A371" s="369" t="s">
        <v>82</v>
      </c>
      <c r="B371" s="365" t="s">
        <v>105</v>
      </c>
      <c r="C371" s="256" t="s">
        <v>414</v>
      </c>
      <c r="D371" s="256" t="s">
        <v>357</v>
      </c>
      <c r="E371" s="256" t="s">
        <v>415</v>
      </c>
      <c r="F371" s="256" t="s">
        <v>416</v>
      </c>
      <c r="G371" s="257" t="s">
        <v>417</v>
      </c>
      <c r="H371" s="143" t="s">
        <v>418</v>
      </c>
      <c r="I371" s="256" t="s">
        <v>419</v>
      </c>
      <c r="J371" s="256" t="s">
        <v>420</v>
      </c>
      <c r="K371" s="144"/>
      <c r="L371" s="145" t="str">
        <f>CONCATENATE(C371," ",D371," ",E371," ",F371," ",C372," ",D372," ",E372," ",F372)</f>
        <v xml:space="preserve">UC2.C7 Generar información que permita la toma de decisiones, aplicando herramientas estadísticas.    </v>
      </c>
      <c r="M371" s="146" t="str">
        <f t="shared" si="5"/>
        <v>C7.C1 Revisa información disponible pasada y presente para determinar índices y patrones estadísticos que sirvan para realizar proyecciones en la empresa, según las políticas establecidas por la empresa.</v>
      </c>
    </row>
    <row r="372" spans="1:13" s="62" customFormat="1" ht="76.5" x14ac:dyDescent="0.2">
      <c r="A372" s="369"/>
      <c r="B372" s="365"/>
      <c r="C372" s="147"/>
      <c r="D372" s="148"/>
      <c r="E372" s="149"/>
      <c r="F372" s="150"/>
      <c r="G372" s="257" t="s">
        <v>421</v>
      </c>
      <c r="H372" s="143" t="s">
        <v>336</v>
      </c>
      <c r="I372" s="256" t="s">
        <v>422</v>
      </c>
      <c r="J372" s="256" t="s">
        <v>423</v>
      </c>
      <c r="K372" s="144"/>
      <c r="L372" s="151"/>
      <c r="M372" s="146" t="str">
        <f t="shared" si="5"/>
        <v>C7.C2 Analiza información disponible pasada y presente, utilizando estadígrafos de posición y dispersión, para comprender el comportamiento de las variables para la toma de decisiones.</v>
      </c>
    </row>
    <row r="373" spans="1:13" s="62" customFormat="1" ht="25.5" x14ac:dyDescent="0.2">
      <c r="A373" s="369"/>
      <c r="B373" s="365"/>
      <c r="C373" s="147"/>
      <c r="D373" s="148"/>
      <c r="E373" s="149"/>
      <c r="F373" s="150"/>
      <c r="G373" s="257" t="s">
        <v>424</v>
      </c>
      <c r="H373" s="143" t="s">
        <v>319</v>
      </c>
      <c r="I373" s="256" t="s">
        <v>425</v>
      </c>
      <c r="J373" s="256" t="s">
        <v>426</v>
      </c>
      <c r="K373" s="144"/>
      <c r="L373" s="151"/>
      <c r="M373" s="146" t="str">
        <f t="shared" si="5"/>
        <v>C7.C3 Realiza proyecciones con los métodos más adecuados, utilizando herramientas informáticas.</v>
      </c>
    </row>
    <row r="374" spans="1:13" s="62" customFormat="1" hidden="1" x14ac:dyDescent="0.2">
      <c r="A374" s="369"/>
      <c r="B374" s="365"/>
      <c r="C374" s="147"/>
      <c r="D374" s="148"/>
      <c r="E374" s="149"/>
      <c r="F374" s="150"/>
      <c r="G374" s="143"/>
      <c r="H374" s="143"/>
      <c r="I374" s="142"/>
      <c r="J374" s="142"/>
      <c r="K374" s="144"/>
      <c r="L374" s="151"/>
      <c r="M374" s="146" t="str">
        <f t="shared" si="5"/>
        <v xml:space="preserve">   </v>
      </c>
    </row>
    <row r="375" spans="1:13" s="62" customFormat="1" hidden="1" x14ac:dyDescent="0.2">
      <c r="A375" s="369"/>
      <c r="B375" s="365"/>
      <c r="C375" s="147"/>
      <c r="D375" s="148"/>
      <c r="E375" s="149"/>
      <c r="F375" s="150"/>
      <c r="G375" s="143"/>
      <c r="H375" s="143"/>
      <c r="I375" s="142"/>
      <c r="J375" s="142"/>
      <c r="K375" s="144"/>
      <c r="L375" s="151"/>
      <c r="M375" s="146" t="str">
        <f t="shared" si="5"/>
        <v xml:space="preserve">   </v>
      </c>
    </row>
    <row r="376" spans="1:13" s="62" customFormat="1" hidden="1" x14ac:dyDescent="0.2">
      <c r="A376" s="369"/>
      <c r="B376" s="365"/>
      <c r="C376" s="147"/>
      <c r="D376" s="148"/>
      <c r="E376" s="149"/>
      <c r="F376" s="150"/>
      <c r="G376" s="143"/>
      <c r="H376" s="143"/>
      <c r="I376" s="142"/>
      <c r="J376" s="142"/>
      <c r="K376" s="144"/>
      <c r="L376" s="151"/>
      <c r="M376" s="146" t="str">
        <f t="shared" si="5"/>
        <v xml:space="preserve">   </v>
      </c>
    </row>
    <row r="377" spans="1:13" s="62" customFormat="1" hidden="1" x14ac:dyDescent="0.2">
      <c r="A377" s="369"/>
      <c r="B377" s="365"/>
      <c r="C377" s="147"/>
      <c r="D377" s="148"/>
      <c r="E377" s="149"/>
      <c r="F377" s="150"/>
      <c r="G377" s="143"/>
      <c r="H377" s="143"/>
      <c r="I377" s="142"/>
      <c r="J377" s="142"/>
      <c r="K377" s="144"/>
      <c r="L377" s="151"/>
      <c r="M377" s="146" t="str">
        <f t="shared" si="5"/>
        <v xml:space="preserve">   </v>
      </c>
    </row>
    <row r="378" spans="1:13" s="62" customFormat="1" hidden="1" x14ac:dyDescent="0.2">
      <c r="A378" s="369"/>
      <c r="B378" s="365"/>
      <c r="C378" s="147"/>
      <c r="D378" s="148"/>
      <c r="E378" s="149"/>
      <c r="F378" s="150"/>
      <c r="G378" s="143"/>
      <c r="H378" s="143"/>
      <c r="I378" s="142"/>
      <c r="J378" s="142"/>
      <c r="K378" s="144"/>
      <c r="L378" s="151"/>
      <c r="M378" s="146" t="str">
        <f t="shared" si="5"/>
        <v xml:space="preserve">   </v>
      </c>
    </row>
    <row r="379" spans="1:13" s="62" customFormat="1" hidden="1" x14ac:dyDescent="0.2">
      <c r="A379" s="369"/>
      <c r="B379" s="365"/>
      <c r="C379" s="147"/>
      <c r="D379" s="148"/>
      <c r="E379" s="149"/>
      <c r="F379" s="150"/>
      <c r="G379" s="143"/>
      <c r="H379" s="143"/>
      <c r="I379" s="142"/>
      <c r="J379" s="142"/>
      <c r="K379" s="144"/>
      <c r="L379" s="151"/>
      <c r="M379" s="146" t="str">
        <f t="shared" si="5"/>
        <v xml:space="preserve">   </v>
      </c>
    </row>
    <row r="380" spans="1:13" s="62" customFormat="1" hidden="1" x14ac:dyDescent="0.2">
      <c r="A380" s="369"/>
      <c r="B380" s="365"/>
      <c r="C380" s="147"/>
      <c r="D380" s="148"/>
      <c r="E380" s="149"/>
      <c r="F380" s="150"/>
      <c r="G380" s="143"/>
      <c r="H380" s="143"/>
      <c r="I380" s="142"/>
      <c r="J380" s="142"/>
      <c r="K380" s="144"/>
      <c r="L380" s="151"/>
      <c r="M380" s="146" t="str">
        <f t="shared" si="5"/>
        <v xml:space="preserve">   </v>
      </c>
    </row>
    <row r="381" spans="1:13" s="62" customFormat="1" ht="60.75" customHeight="1" x14ac:dyDescent="0.2">
      <c r="A381" s="369" t="s">
        <v>82</v>
      </c>
      <c r="B381" s="365" t="s">
        <v>105</v>
      </c>
      <c r="C381" s="256" t="s">
        <v>427</v>
      </c>
      <c r="D381" s="256" t="s">
        <v>357</v>
      </c>
      <c r="E381" s="256" t="s">
        <v>428</v>
      </c>
      <c r="F381" s="256" t="s">
        <v>429</v>
      </c>
      <c r="G381" s="257" t="s">
        <v>347</v>
      </c>
      <c r="H381" s="143" t="s">
        <v>276</v>
      </c>
      <c r="I381" s="256" t="s">
        <v>430</v>
      </c>
      <c r="J381" s="256" t="s">
        <v>420</v>
      </c>
      <c r="K381" s="144"/>
      <c r="L381" s="145" t="str">
        <f>CONCATENATE(C381," ",D381," ",E381," ",F381," ",C382," ",D382," ",E382," ",F382)</f>
        <v xml:space="preserve">UC2.C8 Generar información económica que permita la toma de decisiones, en base a variables micro y macroeconómicas básicas.    </v>
      </c>
      <c r="M381" s="146" t="str">
        <f t="shared" si="5"/>
        <v>C8.I1 Identifica los tipos de mercado básicos y sus características evaluando sus impactos positivos y negativos para la empresa, según las políticas establecidas por la empresa.</v>
      </c>
    </row>
    <row r="382" spans="1:13" s="62" customFormat="1" ht="63.75" x14ac:dyDescent="0.2">
      <c r="A382" s="369"/>
      <c r="B382" s="365"/>
      <c r="C382" s="147"/>
      <c r="D382" s="148"/>
      <c r="E382" s="149"/>
      <c r="F382" s="150"/>
      <c r="G382" s="257" t="s">
        <v>350</v>
      </c>
      <c r="H382" s="143" t="s">
        <v>265</v>
      </c>
      <c r="I382" s="256" t="s">
        <v>431</v>
      </c>
      <c r="J382" s="256" t="s">
        <v>420</v>
      </c>
      <c r="K382" s="144"/>
      <c r="L382" s="151"/>
      <c r="M382" s="146" t="str">
        <f t="shared" si="5"/>
        <v>C8.I2 Procesa información macroeconómica básica para comprender el entorno económico de la empresa, con sus oportunidades y amenazas, según las políticas establecidas por la empresa.</v>
      </c>
    </row>
    <row r="383" spans="1:13" s="62" customFormat="1" ht="51" x14ac:dyDescent="0.2">
      <c r="A383" s="369"/>
      <c r="B383" s="365"/>
      <c r="C383" s="147"/>
      <c r="D383" s="148"/>
      <c r="E383" s="149"/>
      <c r="F383" s="150"/>
      <c r="G383" s="257" t="s">
        <v>353</v>
      </c>
      <c r="H383" s="143" t="s">
        <v>409</v>
      </c>
      <c r="I383" s="256" t="s">
        <v>432</v>
      </c>
      <c r="J383" s="256" t="s">
        <v>420</v>
      </c>
      <c r="K383" s="144"/>
      <c r="L383" s="151"/>
      <c r="M383" s="146" t="str">
        <f t="shared" si="5"/>
        <v>C8.I3 Utiliza información microeconómica básica para sustentar la gestión económica de la empresa, según las políticas establecidas por la empresa.</v>
      </c>
    </row>
    <row r="384" spans="1:13" s="62" customFormat="1" hidden="1" x14ac:dyDescent="0.2">
      <c r="A384" s="369"/>
      <c r="B384" s="365"/>
      <c r="C384" s="147"/>
      <c r="D384" s="148"/>
      <c r="E384" s="149"/>
      <c r="F384" s="150"/>
      <c r="G384" s="143"/>
      <c r="H384" s="143"/>
      <c r="I384" s="142"/>
      <c r="J384" s="142"/>
      <c r="K384" s="144"/>
      <c r="L384" s="151"/>
      <c r="M384" s="146" t="str">
        <f t="shared" si="5"/>
        <v xml:space="preserve">   </v>
      </c>
    </row>
    <row r="385" spans="1:13" s="62" customFormat="1" hidden="1" x14ac:dyDescent="0.2">
      <c r="A385" s="369"/>
      <c r="B385" s="365"/>
      <c r="C385" s="147"/>
      <c r="D385" s="148"/>
      <c r="E385" s="149"/>
      <c r="F385" s="150"/>
      <c r="G385" s="143"/>
      <c r="H385" s="143"/>
      <c r="I385" s="142"/>
      <c r="J385" s="142"/>
      <c r="K385" s="144"/>
      <c r="L385" s="151"/>
      <c r="M385" s="146" t="str">
        <f t="shared" si="5"/>
        <v xml:space="preserve">   </v>
      </c>
    </row>
    <row r="386" spans="1:13" s="62" customFormat="1" hidden="1" x14ac:dyDescent="0.2">
      <c r="A386" s="369"/>
      <c r="B386" s="365"/>
      <c r="C386" s="147"/>
      <c r="D386" s="148"/>
      <c r="E386" s="149"/>
      <c r="F386" s="150"/>
      <c r="G386" s="143"/>
      <c r="H386" s="143"/>
      <c r="I386" s="142"/>
      <c r="J386" s="142"/>
      <c r="K386" s="144"/>
      <c r="L386" s="151"/>
      <c r="M386" s="146" t="str">
        <f t="shared" si="5"/>
        <v xml:space="preserve">   </v>
      </c>
    </row>
    <row r="387" spans="1:13" s="62" customFormat="1" hidden="1" x14ac:dyDescent="0.2">
      <c r="A387" s="369"/>
      <c r="B387" s="365"/>
      <c r="C387" s="147"/>
      <c r="D387" s="148"/>
      <c r="E387" s="149"/>
      <c r="F387" s="150"/>
      <c r="G387" s="143"/>
      <c r="H387" s="143"/>
      <c r="I387" s="142"/>
      <c r="J387" s="142"/>
      <c r="K387" s="144"/>
      <c r="L387" s="151"/>
      <c r="M387" s="146" t="str">
        <f t="shared" si="5"/>
        <v xml:space="preserve">   </v>
      </c>
    </row>
    <row r="388" spans="1:13" s="62" customFormat="1" hidden="1" x14ac:dyDescent="0.2">
      <c r="A388" s="369"/>
      <c r="B388" s="365"/>
      <c r="C388" s="147"/>
      <c r="D388" s="148"/>
      <c r="E388" s="149"/>
      <c r="F388" s="150"/>
      <c r="G388" s="143"/>
      <c r="H388" s="143"/>
      <c r="I388" s="142"/>
      <c r="J388" s="142"/>
      <c r="K388" s="144"/>
      <c r="L388" s="151"/>
      <c r="M388" s="146" t="str">
        <f t="shared" si="5"/>
        <v xml:space="preserve">   </v>
      </c>
    </row>
    <row r="389" spans="1:13" s="62" customFormat="1" hidden="1" x14ac:dyDescent="0.2">
      <c r="A389" s="369"/>
      <c r="B389" s="365"/>
      <c r="C389" s="147"/>
      <c r="D389" s="148"/>
      <c r="E389" s="149"/>
      <c r="F389" s="150"/>
      <c r="G389" s="143"/>
      <c r="H389" s="143"/>
      <c r="I389" s="142"/>
      <c r="J389" s="142"/>
      <c r="K389" s="144"/>
      <c r="L389" s="151"/>
      <c r="M389" s="146" t="str">
        <f t="shared" si="5"/>
        <v xml:space="preserve">   </v>
      </c>
    </row>
    <row r="390" spans="1:13" s="62" customFormat="1" hidden="1" x14ac:dyDescent="0.2">
      <c r="A390" s="369"/>
      <c r="B390" s="365"/>
      <c r="C390" s="147"/>
      <c r="D390" s="148"/>
      <c r="E390" s="149"/>
      <c r="F390" s="150"/>
      <c r="G390" s="143"/>
      <c r="H390" s="143"/>
      <c r="I390" s="142"/>
      <c r="J390" s="142"/>
      <c r="K390" s="144"/>
      <c r="L390" s="151"/>
      <c r="M390" s="146" t="str">
        <f t="shared" si="5"/>
        <v xml:space="preserve">   </v>
      </c>
    </row>
    <row r="391" spans="1:13" s="62" customFormat="1" ht="12.75" hidden="1" customHeight="1" x14ac:dyDescent="0.2">
      <c r="A391" s="369" t="s">
        <v>82</v>
      </c>
      <c r="B391" s="365" t="s">
        <v>105</v>
      </c>
      <c r="C391" s="142"/>
      <c r="D391" s="142"/>
      <c r="E391" s="142"/>
      <c r="F391" s="142"/>
      <c r="G391" s="143"/>
      <c r="H391" s="143"/>
      <c r="I391" s="142"/>
      <c r="J391" s="142"/>
      <c r="K391" s="144"/>
      <c r="L391" s="145" t="str">
        <f>CONCATENATE(C391," ",D391," ",E391," ",F391," ",C392," ",D392," ",E392," ",F392)</f>
        <v xml:space="preserve">       </v>
      </c>
      <c r="M391" s="146" t="str">
        <f t="shared" si="5"/>
        <v xml:space="preserve">   </v>
      </c>
    </row>
    <row r="392" spans="1:13" s="62" customFormat="1" hidden="1" x14ac:dyDescent="0.2">
      <c r="A392" s="369"/>
      <c r="B392" s="365"/>
      <c r="C392" s="147"/>
      <c r="D392" s="148"/>
      <c r="E392" s="149"/>
      <c r="F392" s="150"/>
      <c r="G392" s="143"/>
      <c r="H392" s="143"/>
      <c r="I392" s="142"/>
      <c r="J392" s="142"/>
      <c r="K392" s="144"/>
      <c r="L392" s="151"/>
      <c r="M392" s="146" t="str">
        <f t="shared" si="5"/>
        <v xml:space="preserve">   </v>
      </c>
    </row>
    <row r="393" spans="1:13" s="62" customFormat="1" hidden="1" x14ac:dyDescent="0.2">
      <c r="A393" s="369"/>
      <c r="B393" s="365"/>
      <c r="C393" s="147"/>
      <c r="D393" s="148"/>
      <c r="E393" s="149"/>
      <c r="F393" s="150"/>
      <c r="G393" s="143"/>
      <c r="H393" s="143"/>
      <c r="I393" s="142"/>
      <c r="J393" s="142"/>
      <c r="K393" s="144"/>
      <c r="L393" s="151"/>
      <c r="M393" s="146" t="str">
        <f t="shared" si="5"/>
        <v xml:space="preserve">   </v>
      </c>
    </row>
    <row r="394" spans="1:13" s="62" customFormat="1" hidden="1" x14ac:dyDescent="0.2">
      <c r="A394" s="369"/>
      <c r="B394" s="365"/>
      <c r="C394" s="147"/>
      <c r="D394" s="148"/>
      <c r="E394" s="149"/>
      <c r="F394" s="150"/>
      <c r="G394" s="143"/>
      <c r="H394" s="143"/>
      <c r="I394" s="142"/>
      <c r="J394" s="142"/>
      <c r="K394" s="144"/>
      <c r="L394" s="151"/>
      <c r="M394" s="146" t="str">
        <f t="shared" si="5"/>
        <v xml:space="preserve">   </v>
      </c>
    </row>
    <row r="395" spans="1:13" s="62" customFormat="1" hidden="1" x14ac:dyDescent="0.2">
      <c r="A395" s="369"/>
      <c r="B395" s="365"/>
      <c r="C395" s="147"/>
      <c r="D395" s="148"/>
      <c r="E395" s="149"/>
      <c r="F395" s="150"/>
      <c r="G395" s="143"/>
      <c r="H395" s="143"/>
      <c r="I395" s="142"/>
      <c r="J395" s="142"/>
      <c r="K395" s="144"/>
      <c r="L395" s="151"/>
      <c r="M395" s="146" t="str">
        <f t="shared" ref="M395:M458" si="6">CONCATENATE(G395," ",H395," ",I395," ",J395)</f>
        <v xml:space="preserve">   </v>
      </c>
    </row>
    <row r="396" spans="1:13" s="62" customFormat="1" hidden="1" x14ac:dyDescent="0.2">
      <c r="A396" s="369"/>
      <c r="B396" s="365"/>
      <c r="C396" s="147"/>
      <c r="D396" s="148"/>
      <c r="E396" s="149"/>
      <c r="F396" s="150"/>
      <c r="G396" s="143"/>
      <c r="H396" s="143"/>
      <c r="I396" s="142"/>
      <c r="J396" s="142"/>
      <c r="K396" s="144"/>
      <c r="L396" s="151"/>
      <c r="M396" s="146" t="str">
        <f t="shared" si="6"/>
        <v xml:space="preserve">   </v>
      </c>
    </row>
    <row r="397" spans="1:13" s="62" customFormat="1" hidden="1" x14ac:dyDescent="0.2">
      <c r="A397" s="369"/>
      <c r="B397" s="365"/>
      <c r="C397" s="147"/>
      <c r="D397" s="148"/>
      <c r="E397" s="149"/>
      <c r="F397" s="150"/>
      <c r="G397" s="143"/>
      <c r="H397" s="143"/>
      <c r="I397" s="142"/>
      <c r="J397" s="142"/>
      <c r="K397" s="144"/>
      <c r="L397" s="151"/>
      <c r="M397" s="146" t="str">
        <f t="shared" si="6"/>
        <v xml:space="preserve">   </v>
      </c>
    </row>
    <row r="398" spans="1:13" s="62" customFormat="1" hidden="1" x14ac:dyDescent="0.2">
      <c r="A398" s="369"/>
      <c r="B398" s="365"/>
      <c r="C398" s="147"/>
      <c r="D398" s="148"/>
      <c r="E398" s="149"/>
      <c r="F398" s="150"/>
      <c r="G398" s="143"/>
      <c r="H398" s="143"/>
      <c r="I398" s="142"/>
      <c r="J398" s="142"/>
      <c r="K398" s="144"/>
      <c r="L398" s="151"/>
      <c r="M398" s="146" t="str">
        <f t="shared" si="6"/>
        <v xml:space="preserve">   </v>
      </c>
    </row>
    <row r="399" spans="1:13" s="62" customFormat="1" hidden="1" x14ac:dyDescent="0.2">
      <c r="A399" s="369"/>
      <c r="B399" s="365"/>
      <c r="C399" s="147"/>
      <c r="D399" s="148"/>
      <c r="E399" s="149"/>
      <c r="F399" s="150"/>
      <c r="G399" s="143"/>
      <c r="H399" s="143"/>
      <c r="I399" s="142"/>
      <c r="J399" s="142"/>
      <c r="K399" s="144"/>
      <c r="L399" s="151"/>
      <c r="M399" s="146" t="str">
        <f t="shared" si="6"/>
        <v xml:space="preserve">   </v>
      </c>
    </row>
    <row r="400" spans="1:13" s="62" customFormat="1" hidden="1" x14ac:dyDescent="0.2">
      <c r="A400" s="369"/>
      <c r="B400" s="365"/>
      <c r="C400" s="147"/>
      <c r="D400" s="148"/>
      <c r="E400" s="149"/>
      <c r="F400" s="150"/>
      <c r="G400" s="143"/>
      <c r="H400" s="143"/>
      <c r="I400" s="142"/>
      <c r="J400" s="142"/>
      <c r="K400" s="144"/>
      <c r="L400" s="151"/>
      <c r="M400" s="146" t="str">
        <f t="shared" si="6"/>
        <v xml:space="preserve">   </v>
      </c>
    </row>
    <row r="401" spans="1:13" s="62" customFormat="1" ht="12.75" hidden="1" customHeight="1" x14ac:dyDescent="0.2">
      <c r="A401" s="369" t="s">
        <v>82</v>
      </c>
      <c r="B401" s="365" t="s">
        <v>105</v>
      </c>
      <c r="C401" s="142"/>
      <c r="D401" s="142"/>
      <c r="E401" s="142"/>
      <c r="F401" s="142"/>
      <c r="G401" s="143"/>
      <c r="H401" s="143"/>
      <c r="I401" s="142"/>
      <c r="J401" s="142"/>
      <c r="K401" s="144"/>
      <c r="L401" s="145" t="str">
        <f>CONCATENATE(C401," ",D401," ",E401," ",F401," ",C402," ",D402," ",E402," ",F402)</f>
        <v xml:space="preserve">       </v>
      </c>
      <c r="M401" s="146" t="str">
        <f t="shared" si="6"/>
        <v xml:space="preserve">   </v>
      </c>
    </row>
    <row r="402" spans="1:13" s="62" customFormat="1" hidden="1" x14ac:dyDescent="0.2">
      <c r="A402" s="369"/>
      <c r="B402" s="365"/>
      <c r="C402" s="147"/>
      <c r="D402" s="148"/>
      <c r="E402" s="149"/>
      <c r="F402" s="150"/>
      <c r="G402" s="143"/>
      <c r="H402" s="143"/>
      <c r="I402" s="142"/>
      <c r="J402" s="142"/>
      <c r="K402" s="144"/>
      <c r="L402" s="151"/>
      <c r="M402" s="146" t="str">
        <f t="shared" si="6"/>
        <v xml:space="preserve">   </v>
      </c>
    </row>
    <row r="403" spans="1:13" s="62" customFormat="1" hidden="1" x14ac:dyDescent="0.2">
      <c r="A403" s="369"/>
      <c r="B403" s="365"/>
      <c r="C403" s="147"/>
      <c r="D403" s="148"/>
      <c r="E403" s="149"/>
      <c r="F403" s="150"/>
      <c r="G403" s="143"/>
      <c r="H403" s="143"/>
      <c r="I403" s="142"/>
      <c r="J403" s="142"/>
      <c r="K403" s="144"/>
      <c r="L403" s="151"/>
      <c r="M403" s="146" t="str">
        <f t="shared" si="6"/>
        <v xml:space="preserve">   </v>
      </c>
    </row>
    <row r="404" spans="1:13" s="62" customFormat="1" hidden="1" x14ac:dyDescent="0.2">
      <c r="A404" s="369"/>
      <c r="B404" s="365"/>
      <c r="C404" s="147"/>
      <c r="D404" s="148"/>
      <c r="E404" s="149"/>
      <c r="F404" s="150"/>
      <c r="G404" s="143"/>
      <c r="H404" s="143"/>
      <c r="I404" s="142"/>
      <c r="J404" s="142"/>
      <c r="K404" s="144"/>
      <c r="L404" s="151"/>
      <c r="M404" s="146" t="str">
        <f t="shared" si="6"/>
        <v xml:space="preserve">   </v>
      </c>
    </row>
    <row r="405" spans="1:13" s="62" customFormat="1" hidden="1" x14ac:dyDescent="0.2">
      <c r="A405" s="369"/>
      <c r="B405" s="365"/>
      <c r="C405" s="147"/>
      <c r="D405" s="148"/>
      <c r="E405" s="149"/>
      <c r="F405" s="150"/>
      <c r="G405" s="143"/>
      <c r="H405" s="143"/>
      <c r="I405" s="142"/>
      <c r="J405" s="142"/>
      <c r="K405" s="144"/>
      <c r="L405" s="151"/>
      <c r="M405" s="146" t="str">
        <f t="shared" si="6"/>
        <v xml:space="preserve">   </v>
      </c>
    </row>
    <row r="406" spans="1:13" s="62" customFormat="1" hidden="1" x14ac:dyDescent="0.2">
      <c r="A406" s="369"/>
      <c r="B406" s="365"/>
      <c r="C406" s="147"/>
      <c r="D406" s="148"/>
      <c r="E406" s="149"/>
      <c r="F406" s="150"/>
      <c r="G406" s="143"/>
      <c r="H406" s="143"/>
      <c r="I406" s="142"/>
      <c r="J406" s="142"/>
      <c r="K406" s="144"/>
      <c r="L406" s="151"/>
      <c r="M406" s="146" t="str">
        <f t="shared" si="6"/>
        <v xml:space="preserve">   </v>
      </c>
    </row>
    <row r="407" spans="1:13" s="62" customFormat="1" hidden="1" x14ac:dyDescent="0.2">
      <c r="A407" s="369"/>
      <c r="B407" s="365"/>
      <c r="C407" s="147"/>
      <c r="D407" s="148"/>
      <c r="E407" s="149"/>
      <c r="F407" s="150"/>
      <c r="G407" s="143"/>
      <c r="H407" s="143"/>
      <c r="I407" s="142"/>
      <c r="J407" s="142"/>
      <c r="K407" s="144"/>
      <c r="L407" s="151"/>
      <c r="M407" s="146" t="str">
        <f t="shared" si="6"/>
        <v xml:space="preserve">   </v>
      </c>
    </row>
    <row r="408" spans="1:13" s="62" customFormat="1" hidden="1" x14ac:dyDescent="0.2">
      <c r="A408" s="369"/>
      <c r="B408" s="365"/>
      <c r="C408" s="147"/>
      <c r="D408" s="148"/>
      <c r="E408" s="149"/>
      <c r="F408" s="150"/>
      <c r="G408" s="143"/>
      <c r="H408" s="143"/>
      <c r="I408" s="142"/>
      <c r="J408" s="142"/>
      <c r="K408" s="144"/>
      <c r="L408" s="151"/>
      <c r="M408" s="146" t="str">
        <f t="shared" si="6"/>
        <v xml:space="preserve">   </v>
      </c>
    </row>
    <row r="409" spans="1:13" s="62" customFormat="1" hidden="1" x14ac:dyDescent="0.2">
      <c r="A409" s="369"/>
      <c r="B409" s="365"/>
      <c r="C409" s="147"/>
      <c r="D409" s="148"/>
      <c r="E409" s="149"/>
      <c r="F409" s="150"/>
      <c r="G409" s="143"/>
      <c r="H409" s="143"/>
      <c r="I409" s="142"/>
      <c r="J409" s="142"/>
      <c r="K409" s="144"/>
      <c r="L409" s="151"/>
      <c r="M409" s="146" t="str">
        <f t="shared" si="6"/>
        <v xml:space="preserve">   </v>
      </c>
    </row>
    <row r="410" spans="1:13" s="62" customFormat="1" hidden="1" x14ac:dyDescent="0.2">
      <c r="A410" s="369"/>
      <c r="B410" s="365"/>
      <c r="C410" s="147"/>
      <c r="D410" s="148"/>
      <c r="E410" s="149"/>
      <c r="F410" s="150"/>
      <c r="G410" s="143"/>
      <c r="H410" s="143"/>
      <c r="I410" s="142"/>
      <c r="J410" s="142"/>
      <c r="K410" s="144"/>
      <c r="L410" s="151"/>
      <c r="M410" s="146" t="str">
        <f t="shared" si="6"/>
        <v xml:space="preserve">   </v>
      </c>
    </row>
    <row r="411" spans="1:13" s="62" customFormat="1" ht="12.75" hidden="1" customHeight="1" x14ac:dyDescent="0.2">
      <c r="A411" s="369" t="s">
        <v>82</v>
      </c>
      <c r="B411" s="365" t="s">
        <v>105</v>
      </c>
      <c r="C411" s="142"/>
      <c r="D411" s="142"/>
      <c r="E411" s="142"/>
      <c r="F411" s="142"/>
      <c r="G411" s="143"/>
      <c r="H411" s="143"/>
      <c r="I411" s="142"/>
      <c r="J411" s="142"/>
      <c r="K411" s="144"/>
      <c r="L411" s="145" t="str">
        <f>CONCATENATE(C411," ",D411," ",E411," ",F411," ",C412," ",D412," ",E412," ",F412)</f>
        <v xml:space="preserve">       </v>
      </c>
      <c r="M411" s="146" t="str">
        <f t="shared" si="6"/>
        <v xml:space="preserve">   </v>
      </c>
    </row>
    <row r="412" spans="1:13" s="62" customFormat="1" hidden="1" x14ac:dyDescent="0.2">
      <c r="A412" s="369"/>
      <c r="B412" s="365"/>
      <c r="C412" s="147"/>
      <c r="D412" s="148"/>
      <c r="E412" s="149"/>
      <c r="F412" s="150"/>
      <c r="G412" s="143"/>
      <c r="H412" s="143"/>
      <c r="I412" s="142"/>
      <c r="J412" s="142"/>
      <c r="K412" s="144"/>
      <c r="L412" s="151"/>
      <c r="M412" s="146" t="str">
        <f t="shared" si="6"/>
        <v xml:space="preserve">   </v>
      </c>
    </row>
    <row r="413" spans="1:13" s="62" customFormat="1" hidden="1" x14ac:dyDescent="0.2">
      <c r="A413" s="369"/>
      <c r="B413" s="365"/>
      <c r="C413" s="147"/>
      <c r="D413" s="148"/>
      <c r="E413" s="149"/>
      <c r="F413" s="150"/>
      <c r="G413" s="143"/>
      <c r="H413" s="143"/>
      <c r="I413" s="142"/>
      <c r="J413" s="142"/>
      <c r="K413" s="144"/>
      <c r="L413" s="151"/>
      <c r="M413" s="146" t="str">
        <f t="shared" si="6"/>
        <v xml:space="preserve">   </v>
      </c>
    </row>
    <row r="414" spans="1:13" s="62" customFormat="1" hidden="1" x14ac:dyDescent="0.2">
      <c r="A414" s="369"/>
      <c r="B414" s="365"/>
      <c r="C414" s="147"/>
      <c r="D414" s="148"/>
      <c r="E414" s="149"/>
      <c r="F414" s="150"/>
      <c r="G414" s="143"/>
      <c r="H414" s="143"/>
      <c r="I414" s="142"/>
      <c r="J414" s="142"/>
      <c r="K414" s="144"/>
      <c r="L414" s="151"/>
      <c r="M414" s="146" t="str">
        <f t="shared" si="6"/>
        <v xml:space="preserve">   </v>
      </c>
    </row>
    <row r="415" spans="1:13" s="62" customFormat="1" hidden="1" x14ac:dyDescent="0.2">
      <c r="A415" s="369"/>
      <c r="B415" s="365"/>
      <c r="C415" s="147"/>
      <c r="D415" s="148"/>
      <c r="E415" s="149"/>
      <c r="F415" s="150"/>
      <c r="G415" s="143"/>
      <c r="H415" s="143"/>
      <c r="I415" s="142"/>
      <c r="J415" s="142"/>
      <c r="K415" s="144"/>
      <c r="L415" s="151"/>
      <c r="M415" s="146" t="str">
        <f t="shared" si="6"/>
        <v xml:space="preserve">   </v>
      </c>
    </row>
    <row r="416" spans="1:13" s="62" customFormat="1" hidden="1" x14ac:dyDescent="0.2">
      <c r="A416" s="369"/>
      <c r="B416" s="365"/>
      <c r="C416" s="147"/>
      <c r="D416" s="148"/>
      <c r="E416" s="149"/>
      <c r="F416" s="150"/>
      <c r="G416" s="143"/>
      <c r="H416" s="143"/>
      <c r="I416" s="142"/>
      <c r="J416" s="142"/>
      <c r="K416" s="144"/>
      <c r="L416" s="151"/>
      <c r="M416" s="146" t="str">
        <f t="shared" si="6"/>
        <v xml:space="preserve">   </v>
      </c>
    </row>
    <row r="417" spans="1:13" s="62" customFormat="1" hidden="1" x14ac:dyDescent="0.2">
      <c r="A417" s="369"/>
      <c r="B417" s="365"/>
      <c r="C417" s="147"/>
      <c r="D417" s="148"/>
      <c r="E417" s="149"/>
      <c r="F417" s="150"/>
      <c r="G417" s="143"/>
      <c r="H417" s="143"/>
      <c r="I417" s="142"/>
      <c r="J417" s="142"/>
      <c r="K417" s="144"/>
      <c r="L417" s="151"/>
      <c r="M417" s="146" t="str">
        <f t="shared" si="6"/>
        <v xml:space="preserve">   </v>
      </c>
    </row>
    <row r="418" spans="1:13" s="62" customFormat="1" hidden="1" x14ac:dyDescent="0.2">
      <c r="A418" s="369"/>
      <c r="B418" s="365"/>
      <c r="C418" s="147"/>
      <c r="D418" s="148"/>
      <c r="E418" s="149"/>
      <c r="F418" s="150"/>
      <c r="G418" s="143"/>
      <c r="H418" s="143"/>
      <c r="I418" s="142"/>
      <c r="J418" s="142"/>
      <c r="K418" s="144"/>
      <c r="L418" s="151"/>
      <c r="M418" s="146" t="str">
        <f t="shared" si="6"/>
        <v xml:space="preserve">   </v>
      </c>
    </row>
    <row r="419" spans="1:13" s="62" customFormat="1" hidden="1" x14ac:dyDescent="0.2">
      <c r="A419" s="369"/>
      <c r="B419" s="365"/>
      <c r="C419" s="147"/>
      <c r="D419" s="148"/>
      <c r="E419" s="149"/>
      <c r="F419" s="150"/>
      <c r="G419" s="143"/>
      <c r="H419" s="143"/>
      <c r="I419" s="142"/>
      <c r="J419" s="142"/>
      <c r="K419" s="144"/>
      <c r="L419" s="151"/>
      <c r="M419" s="146" t="str">
        <f t="shared" si="6"/>
        <v xml:space="preserve">   </v>
      </c>
    </row>
    <row r="420" spans="1:13" s="62" customFormat="1" hidden="1" x14ac:dyDescent="0.2">
      <c r="A420" s="369"/>
      <c r="B420" s="365"/>
      <c r="C420" s="147"/>
      <c r="D420" s="148"/>
      <c r="E420" s="149"/>
      <c r="F420" s="150"/>
      <c r="G420" s="143"/>
      <c r="H420" s="143"/>
      <c r="I420" s="142"/>
      <c r="J420" s="142"/>
      <c r="K420" s="144"/>
      <c r="L420" s="151"/>
      <c r="M420" s="146" t="str">
        <f t="shared" si="6"/>
        <v xml:space="preserve">   </v>
      </c>
    </row>
    <row r="421" spans="1:13" s="62" customFormat="1" ht="12.75" hidden="1" customHeight="1" x14ac:dyDescent="0.2">
      <c r="A421" s="369" t="s">
        <v>82</v>
      </c>
      <c r="B421" s="365" t="s">
        <v>105</v>
      </c>
      <c r="C421" s="142"/>
      <c r="D421" s="142"/>
      <c r="E421" s="142"/>
      <c r="F421" s="142"/>
      <c r="G421" s="143"/>
      <c r="H421" s="143"/>
      <c r="I421" s="142"/>
      <c r="J421" s="142"/>
      <c r="K421" s="144"/>
      <c r="L421" s="145" t="str">
        <f>CONCATENATE(C421," ",D421," ",E421," ",F421," ",C422," ",D422," ",E422," ",F422)</f>
        <v xml:space="preserve">       </v>
      </c>
      <c r="M421" s="146" t="str">
        <f t="shared" si="6"/>
        <v xml:space="preserve">   </v>
      </c>
    </row>
    <row r="422" spans="1:13" s="62" customFormat="1" hidden="1" x14ac:dyDescent="0.2">
      <c r="A422" s="369"/>
      <c r="B422" s="365"/>
      <c r="C422" s="147"/>
      <c r="D422" s="148"/>
      <c r="E422" s="149"/>
      <c r="F422" s="150"/>
      <c r="G422" s="143"/>
      <c r="H422" s="143"/>
      <c r="I422" s="142"/>
      <c r="J422" s="142"/>
      <c r="K422" s="144"/>
      <c r="L422" s="151"/>
      <c r="M422" s="146" t="str">
        <f t="shared" si="6"/>
        <v xml:space="preserve">   </v>
      </c>
    </row>
    <row r="423" spans="1:13" s="62" customFormat="1" hidden="1" x14ac:dyDescent="0.2">
      <c r="A423" s="369"/>
      <c r="B423" s="365"/>
      <c r="C423" s="147"/>
      <c r="D423" s="148"/>
      <c r="E423" s="149"/>
      <c r="F423" s="150"/>
      <c r="G423" s="143"/>
      <c r="H423" s="143"/>
      <c r="I423" s="142"/>
      <c r="J423" s="142"/>
      <c r="K423" s="144"/>
      <c r="L423" s="151"/>
      <c r="M423" s="146" t="str">
        <f t="shared" si="6"/>
        <v xml:space="preserve">   </v>
      </c>
    </row>
    <row r="424" spans="1:13" s="62" customFormat="1" hidden="1" x14ac:dyDescent="0.2">
      <c r="A424" s="369"/>
      <c r="B424" s="365"/>
      <c r="C424" s="147"/>
      <c r="D424" s="148"/>
      <c r="E424" s="149"/>
      <c r="F424" s="150"/>
      <c r="G424" s="143"/>
      <c r="H424" s="143"/>
      <c r="I424" s="142"/>
      <c r="J424" s="142"/>
      <c r="K424" s="144"/>
      <c r="L424" s="151"/>
      <c r="M424" s="146" t="str">
        <f t="shared" si="6"/>
        <v xml:space="preserve">   </v>
      </c>
    </row>
    <row r="425" spans="1:13" s="62" customFormat="1" hidden="1" x14ac:dyDescent="0.2">
      <c r="A425" s="369"/>
      <c r="B425" s="365"/>
      <c r="C425" s="147"/>
      <c r="D425" s="148"/>
      <c r="E425" s="149"/>
      <c r="F425" s="150"/>
      <c r="G425" s="143"/>
      <c r="H425" s="143"/>
      <c r="I425" s="142"/>
      <c r="J425" s="142"/>
      <c r="K425" s="144"/>
      <c r="L425" s="151"/>
      <c r="M425" s="146" t="str">
        <f t="shared" si="6"/>
        <v xml:space="preserve">   </v>
      </c>
    </row>
    <row r="426" spans="1:13" s="62" customFormat="1" hidden="1" x14ac:dyDescent="0.2">
      <c r="A426" s="369"/>
      <c r="B426" s="365"/>
      <c r="C426" s="147"/>
      <c r="D426" s="148"/>
      <c r="E426" s="149"/>
      <c r="F426" s="150"/>
      <c r="G426" s="143"/>
      <c r="H426" s="143"/>
      <c r="I426" s="142"/>
      <c r="J426" s="142"/>
      <c r="K426" s="144"/>
      <c r="L426" s="151"/>
      <c r="M426" s="146" t="str">
        <f t="shared" si="6"/>
        <v xml:space="preserve">   </v>
      </c>
    </row>
    <row r="427" spans="1:13" s="62" customFormat="1" hidden="1" x14ac:dyDescent="0.2">
      <c r="A427" s="369"/>
      <c r="B427" s="365"/>
      <c r="C427" s="147"/>
      <c r="D427" s="148"/>
      <c r="E427" s="149"/>
      <c r="F427" s="150"/>
      <c r="G427" s="143"/>
      <c r="H427" s="143"/>
      <c r="I427" s="142"/>
      <c r="J427" s="142"/>
      <c r="K427" s="144"/>
      <c r="L427" s="151"/>
      <c r="M427" s="146" t="str">
        <f t="shared" si="6"/>
        <v xml:space="preserve">   </v>
      </c>
    </row>
    <row r="428" spans="1:13" s="62" customFormat="1" hidden="1" x14ac:dyDescent="0.2">
      <c r="A428" s="369"/>
      <c r="B428" s="365"/>
      <c r="C428" s="147"/>
      <c r="D428" s="148"/>
      <c r="E428" s="149"/>
      <c r="F428" s="150"/>
      <c r="G428" s="143"/>
      <c r="H428" s="143"/>
      <c r="I428" s="142"/>
      <c r="J428" s="142"/>
      <c r="K428" s="144"/>
      <c r="L428" s="151"/>
      <c r="M428" s="146" t="str">
        <f t="shared" si="6"/>
        <v xml:space="preserve">   </v>
      </c>
    </row>
    <row r="429" spans="1:13" s="62" customFormat="1" hidden="1" x14ac:dyDescent="0.2">
      <c r="A429" s="369"/>
      <c r="B429" s="365"/>
      <c r="C429" s="147"/>
      <c r="D429" s="148"/>
      <c r="E429" s="149"/>
      <c r="F429" s="150"/>
      <c r="G429" s="143"/>
      <c r="H429" s="143"/>
      <c r="I429" s="142"/>
      <c r="J429" s="142"/>
      <c r="K429" s="144"/>
      <c r="L429" s="151"/>
      <c r="M429" s="146" t="str">
        <f t="shared" si="6"/>
        <v xml:space="preserve">   </v>
      </c>
    </row>
    <row r="430" spans="1:13" s="62" customFormat="1" hidden="1" x14ac:dyDescent="0.2">
      <c r="A430" s="369"/>
      <c r="B430" s="365"/>
      <c r="C430" s="147"/>
      <c r="D430" s="148"/>
      <c r="E430" s="149"/>
      <c r="F430" s="150"/>
      <c r="G430" s="143"/>
      <c r="H430" s="143"/>
      <c r="I430" s="142"/>
      <c r="J430" s="142"/>
      <c r="K430" s="144"/>
      <c r="L430" s="151"/>
      <c r="M430" s="146" t="str">
        <f t="shared" si="6"/>
        <v xml:space="preserve">   </v>
      </c>
    </row>
    <row r="431" spans="1:13" s="62" customFormat="1" ht="12.75" hidden="1" customHeight="1" x14ac:dyDescent="0.2">
      <c r="A431" s="369" t="s">
        <v>82</v>
      </c>
      <c r="B431" s="365" t="s">
        <v>105</v>
      </c>
      <c r="C431" s="142"/>
      <c r="D431" s="142"/>
      <c r="E431" s="142"/>
      <c r="F431" s="142"/>
      <c r="G431" s="143"/>
      <c r="H431" s="143"/>
      <c r="I431" s="142"/>
      <c r="J431" s="142"/>
      <c r="K431" s="144"/>
      <c r="L431" s="145" t="str">
        <f>CONCATENATE(C431," ",D431," ",E431," ",F431," ",C432," ",D432," ",E432," ",F432)</f>
        <v xml:space="preserve">       </v>
      </c>
      <c r="M431" s="146" t="str">
        <f t="shared" si="6"/>
        <v xml:space="preserve">   </v>
      </c>
    </row>
    <row r="432" spans="1:13" s="62" customFormat="1" hidden="1" x14ac:dyDescent="0.2">
      <c r="A432" s="369"/>
      <c r="B432" s="365"/>
      <c r="C432" s="147"/>
      <c r="D432" s="148"/>
      <c r="E432" s="149"/>
      <c r="F432" s="150"/>
      <c r="G432" s="143"/>
      <c r="H432" s="143"/>
      <c r="I432" s="142"/>
      <c r="J432" s="142"/>
      <c r="K432" s="144"/>
      <c r="L432" s="151"/>
      <c r="M432" s="146" t="str">
        <f t="shared" si="6"/>
        <v xml:space="preserve">   </v>
      </c>
    </row>
    <row r="433" spans="1:13" s="62" customFormat="1" hidden="1" x14ac:dyDescent="0.2">
      <c r="A433" s="369"/>
      <c r="B433" s="365"/>
      <c r="C433" s="147"/>
      <c r="D433" s="148"/>
      <c r="E433" s="149"/>
      <c r="F433" s="150"/>
      <c r="G433" s="143"/>
      <c r="H433" s="143"/>
      <c r="I433" s="142"/>
      <c r="J433" s="142"/>
      <c r="K433" s="144"/>
      <c r="L433" s="151"/>
      <c r="M433" s="146" t="str">
        <f t="shared" si="6"/>
        <v xml:space="preserve">   </v>
      </c>
    </row>
    <row r="434" spans="1:13" s="62" customFormat="1" hidden="1" x14ac:dyDescent="0.2">
      <c r="A434" s="369"/>
      <c r="B434" s="365"/>
      <c r="C434" s="147"/>
      <c r="D434" s="148"/>
      <c r="E434" s="149"/>
      <c r="F434" s="150"/>
      <c r="G434" s="143"/>
      <c r="H434" s="143"/>
      <c r="I434" s="142"/>
      <c r="J434" s="142"/>
      <c r="K434" s="144"/>
      <c r="L434" s="151"/>
      <c r="M434" s="146" t="str">
        <f t="shared" si="6"/>
        <v xml:space="preserve">   </v>
      </c>
    </row>
    <row r="435" spans="1:13" s="62" customFormat="1" hidden="1" x14ac:dyDescent="0.2">
      <c r="A435" s="369"/>
      <c r="B435" s="365"/>
      <c r="C435" s="147"/>
      <c r="D435" s="148"/>
      <c r="E435" s="149"/>
      <c r="F435" s="150"/>
      <c r="G435" s="143"/>
      <c r="H435" s="143"/>
      <c r="I435" s="142"/>
      <c r="J435" s="142"/>
      <c r="K435" s="144"/>
      <c r="L435" s="151"/>
      <c r="M435" s="146" t="str">
        <f t="shared" si="6"/>
        <v xml:space="preserve">   </v>
      </c>
    </row>
    <row r="436" spans="1:13" s="62" customFormat="1" hidden="1" x14ac:dyDescent="0.2">
      <c r="A436" s="369"/>
      <c r="B436" s="365"/>
      <c r="C436" s="147"/>
      <c r="D436" s="148"/>
      <c r="E436" s="149"/>
      <c r="F436" s="150"/>
      <c r="G436" s="143"/>
      <c r="H436" s="143"/>
      <c r="I436" s="142"/>
      <c r="J436" s="142"/>
      <c r="K436" s="144"/>
      <c r="L436" s="151"/>
      <c r="M436" s="146" t="str">
        <f t="shared" si="6"/>
        <v xml:space="preserve">   </v>
      </c>
    </row>
    <row r="437" spans="1:13" s="62" customFormat="1" hidden="1" x14ac:dyDescent="0.2">
      <c r="A437" s="369"/>
      <c r="B437" s="365"/>
      <c r="C437" s="147"/>
      <c r="D437" s="148"/>
      <c r="E437" s="149"/>
      <c r="F437" s="150"/>
      <c r="G437" s="143"/>
      <c r="H437" s="143"/>
      <c r="I437" s="142"/>
      <c r="J437" s="142"/>
      <c r="K437" s="144"/>
      <c r="L437" s="151"/>
      <c r="M437" s="146" t="str">
        <f t="shared" si="6"/>
        <v xml:space="preserve">   </v>
      </c>
    </row>
    <row r="438" spans="1:13" s="62" customFormat="1" hidden="1" x14ac:dyDescent="0.2">
      <c r="A438" s="369"/>
      <c r="B438" s="365"/>
      <c r="C438" s="147"/>
      <c r="D438" s="148"/>
      <c r="E438" s="149"/>
      <c r="F438" s="150"/>
      <c r="G438" s="143"/>
      <c r="H438" s="143"/>
      <c r="I438" s="142"/>
      <c r="J438" s="142"/>
      <c r="K438" s="144"/>
      <c r="L438" s="151"/>
      <c r="M438" s="146" t="str">
        <f t="shared" si="6"/>
        <v xml:space="preserve">   </v>
      </c>
    </row>
    <row r="439" spans="1:13" s="62" customFormat="1" hidden="1" x14ac:dyDescent="0.2">
      <c r="A439" s="369"/>
      <c r="B439" s="365"/>
      <c r="C439" s="147"/>
      <c r="D439" s="148"/>
      <c r="E439" s="149"/>
      <c r="F439" s="150"/>
      <c r="G439" s="143"/>
      <c r="H439" s="143"/>
      <c r="I439" s="142"/>
      <c r="J439" s="142"/>
      <c r="K439" s="144"/>
      <c r="L439" s="151"/>
      <c r="M439" s="146" t="str">
        <f t="shared" si="6"/>
        <v xml:space="preserve">   </v>
      </c>
    </row>
    <row r="440" spans="1:13" s="62" customFormat="1" hidden="1" x14ac:dyDescent="0.2">
      <c r="A440" s="369"/>
      <c r="B440" s="365"/>
      <c r="C440" s="147"/>
      <c r="D440" s="148"/>
      <c r="E440" s="149"/>
      <c r="F440" s="150"/>
      <c r="G440" s="143"/>
      <c r="H440" s="143"/>
      <c r="I440" s="142"/>
      <c r="J440" s="142"/>
      <c r="K440" s="144"/>
      <c r="L440" s="151"/>
      <c r="M440" s="146" t="str">
        <f t="shared" si="6"/>
        <v xml:space="preserve">   </v>
      </c>
    </row>
    <row r="441" spans="1:13" s="62" customFormat="1" ht="12.75" hidden="1" customHeight="1" x14ac:dyDescent="0.2">
      <c r="A441" s="369" t="s">
        <v>82</v>
      </c>
      <c r="B441" s="365" t="s">
        <v>105</v>
      </c>
      <c r="C441" s="142"/>
      <c r="D441" s="142"/>
      <c r="E441" s="142"/>
      <c r="F441" s="142"/>
      <c r="G441" s="143"/>
      <c r="H441" s="143"/>
      <c r="I441" s="142"/>
      <c r="J441" s="142"/>
      <c r="K441" s="144"/>
      <c r="L441" s="145" t="str">
        <f>CONCATENATE(C441," ",D441," ",E441," ",F441," ",C442," ",D442," ",E442," ",F442)</f>
        <v xml:space="preserve">       </v>
      </c>
      <c r="M441" s="146" t="str">
        <f t="shared" si="6"/>
        <v xml:space="preserve">   </v>
      </c>
    </row>
    <row r="442" spans="1:13" s="62" customFormat="1" hidden="1" x14ac:dyDescent="0.2">
      <c r="A442" s="369"/>
      <c r="B442" s="365"/>
      <c r="C442" s="147"/>
      <c r="D442" s="148"/>
      <c r="E442" s="149"/>
      <c r="F442" s="150"/>
      <c r="G442" s="143"/>
      <c r="H442" s="143"/>
      <c r="I442" s="142"/>
      <c r="J442" s="142"/>
      <c r="K442" s="144"/>
      <c r="L442" s="151"/>
      <c r="M442" s="146" t="str">
        <f t="shared" si="6"/>
        <v xml:space="preserve">   </v>
      </c>
    </row>
    <row r="443" spans="1:13" s="62" customFormat="1" hidden="1" x14ac:dyDescent="0.2">
      <c r="A443" s="369"/>
      <c r="B443" s="365"/>
      <c r="C443" s="147"/>
      <c r="D443" s="148"/>
      <c r="E443" s="149"/>
      <c r="F443" s="150"/>
      <c r="G443" s="143"/>
      <c r="H443" s="143"/>
      <c r="I443" s="142"/>
      <c r="J443" s="142"/>
      <c r="K443" s="144"/>
      <c r="L443" s="151"/>
      <c r="M443" s="146" t="str">
        <f t="shared" si="6"/>
        <v xml:space="preserve">   </v>
      </c>
    </row>
    <row r="444" spans="1:13" s="62" customFormat="1" hidden="1" x14ac:dyDescent="0.2">
      <c r="A444" s="369"/>
      <c r="B444" s="365"/>
      <c r="C444" s="147"/>
      <c r="D444" s="148"/>
      <c r="E444" s="149"/>
      <c r="F444" s="150"/>
      <c r="G444" s="143"/>
      <c r="H444" s="143"/>
      <c r="I444" s="142"/>
      <c r="J444" s="142"/>
      <c r="K444" s="144"/>
      <c r="L444" s="151"/>
      <c r="M444" s="146" t="str">
        <f t="shared" si="6"/>
        <v xml:space="preserve">   </v>
      </c>
    </row>
    <row r="445" spans="1:13" s="62" customFormat="1" hidden="1" x14ac:dyDescent="0.2">
      <c r="A445" s="369"/>
      <c r="B445" s="365"/>
      <c r="C445" s="147"/>
      <c r="D445" s="148"/>
      <c r="E445" s="149"/>
      <c r="F445" s="150"/>
      <c r="G445" s="143"/>
      <c r="H445" s="143"/>
      <c r="I445" s="142"/>
      <c r="J445" s="142"/>
      <c r="K445" s="144"/>
      <c r="L445" s="151"/>
      <c r="M445" s="146" t="str">
        <f t="shared" si="6"/>
        <v xml:space="preserve">   </v>
      </c>
    </row>
    <row r="446" spans="1:13" s="62" customFormat="1" hidden="1" x14ac:dyDescent="0.2">
      <c r="A446" s="369"/>
      <c r="B446" s="365"/>
      <c r="C446" s="147"/>
      <c r="D446" s="148"/>
      <c r="E446" s="149"/>
      <c r="F446" s="150"/>
      <c r="G446" s="143"/>
      <c r="H446" s="143"/>
      <c r="I446" s="142"/>
      <c r="J446" s="142"/>
      <c r="K446" s="144"/>
      <c r="L446" s="151"/>
      <c r="M446" s="146" t="str">
        <f t="shared" si="6"/>
        <v xml:space="preserve">   </v>
      </c>
    </row>
    <row r="447" spans="1:13" s="62" customFormat="1" hidden="1" x14ac:dyDescent="0.2">
      <c r="A447" s="369"/>
      <c r="B447" s="365"/>
      <c r="C447" s="147"/>
      <c r="D447" s="148"/>
      <c r="E447" s="149"/>
      <c r="F447" s="150"/>
      <c r="G447" s="143"/>
      <c r="H447" s="143"/>
      <c r="I447" s="142"/>
      <c r="J447" s="142"/>
      <c r="K447" s="144"/>
      <c r="L447" s="151"/>
      <c r="M447" s="146" t="str">
        <f t="shared" si="6"/>
        <v xml:space="preserve">   </v>
      </c>
    </row>
    <row r="448" spans="1:13" s="62" customFormat="1" hidden="1" x14ac:dyDescent="0.2">
      <c r="A448" s="369"/>
      <c r="B448" s="365"/>
      <c r="C448" s="147"/>
      <c r="D448" s="148"/>
      <c r="E448" s="149"/>
      <c r="F448" s="150"/>
      <c r="G448" s="143"/>
      <c r="H448" s="143"/>
      <c r="I448" s="142"/>
      <c r="J448" s="142"/>
      <c r="K448" s="144"/>
      <c r="L448" s="151"/>
      <c r="M448" s="146" t="str">
        <f t="shared" si="6"/>
        <v xml:space="preserve">   </v>
      </c>
    </row>
    <row r="449" spans="1:13" s="62" customFormat="1" hidden="1" x14ac:dyDescent="0.2">
      <c r="A449" s="369"/>
      <c r="B449" s="365"/>
      <c r="C449" s="147"/>
      <c r="D449" s="148"/>
      <c r="E449" s="149"/>
      <c r="F449" s="150"/>
      <c r="G449" s="143"/>
      <c r="H449" s="143"/>
      <c r="I449" s="142"/>
      <c r="J449" s="142"/>
      <c r="K449" s="144"/>
      <c r="L449" s="151"/>
      <c r="M449" s="146" t="str">
        <f t="shared" si="6"/>
        <v xml:space="preserve">   </v>
      </c>
    </row>
    <row r="450" spans="1:13" s="62" customFormat="1" hidden="1" x14ac:dyDescent="0.2">
      <c r="A450" s="369"/>
      <c r="B450" s="365"/>
      <c r="C450" s="147"/>
      <c r="D450" s="148"/>
      <c r="E450" s="149"/>
      <c r="F450" s="150"/>
      <c r="G450" s="143"/>
      <c r="H450" s="143"/>
      <c r="I450" s="142"/>
      <c r="J450" s="142"/>
      <c r="K450" s="144"/>
      <c r="L450" s="151"/>
      <c r="M450" s="146" t="str">
        <f t="shared" si="6"/>
        <v xml:space="preserve">   </v>
      </c>
    </row>
    <row r="451" spans="1:13" s="62" customFormat="1" ht="12.75" hidden="1" customHeight="1" x14ac:dyDescent="0.2">
      <c r="A451" s="369" t="s">
        <v>82</v>
      </c>
      <c r="B451" s="365" t="s">
        <v>105</v>
      </c>
      <c r="C451" s="142"/>
      <c r="D451" s="142"/>
      <c r="E451" s="142"/>
      <c r="F451" s="142"/>
      <c r="G451" s="143"/>
      <c r="H451" s="143"/>
      <c r="I451" s="142"/>
      <c r="J451" s="142"/>
      <c r="K451" s="144"/>
      <c r="L451" s="145" t="str">
        <f>CONCATENATE(C451," ",D451," ",E451," ",F451," ",C452," ",D452," ",E452," ",F452)</f>
        <v xml:space="preserve">       </v>
      </c>
      <c r="M451" s="146" t="str">
        <f t="shared" si="6"/>
        <v xml:space="preserve">   </v>
      </c>
    </row>
    <row r="452" spans="1:13" s="62" customFormat="1" hidden="1" x14ac:dyDescent="0.2">
      <c r="A452" s="369"/>
      <c r="B452" s="365"/>
      <c r="C452" s="147"/>
      <c r="D452" s="148"/>
      <c r="E452" s="149"/>
      <c r="F452" s="150"/>
      <c r="G452" s="143"/>
      <c r="H452" s="143"/>
      <c r="I452" s="142"/>
      <c r="J452" s="142"/>
      <c r="K452" s="144"/>
      <c r="L452" s="151"/>
      <c r="M452" s="146" t="str">
        <f t="shared" si="6"/>
        <v xml:space="preserve">   </v>
      </c>
    </row>
    <row r="453" spans="1:13" s="62" customFormat="1" hidden="1" x14ac:dyDescent="0.2">
      <c r="A453" s="369"/>
      <c r="B453" s="365"/>
      <c r="C453" s="147"/>
      <c r="D453" s="148"/>
      <c r="E453" s="149"/>
      <c r="F453" s="150"/>
      <c r="G453" s="143"/>
      <c r="H453" s="143"/>
      <c r="I453" s="142"/>
      <c r="J453" s="142"/>
      <c r="K453" s="144"/>
      <c r="L453" s="151"/>
      <c r="M453" s="146" t="str">
        <f t="shared" si="6"/>
        <v xml:space="preserve">   </v>
      </c>
    </row>
    <row r="454" spans="1:13" s="62" customFormat="1" hidden="1" x14ac:dyDescent="0.2">
      <c r="A454" s="369"/>
      <c r="B454" s="365"/>
      <c r="C454" s="147"/>
      <c r="D454" s="148"/>
      <c r="E454" s="149"/>
      <c r="F454" s="150"/>
      <c r="G454" s="143"/>
      <c r="H454" s="143"/>
      <c r="I454" s="142"/>
      <c r="J454" s="142"/>
      <c r="K454" s="144"/>
      <c r="L454" s="151"/>
      <c r="M454" s="146" t="str">
        <f t="shared" si="6"/>
        <v xml:space="preserve">   </v>
      </c>
    </row>
    <row r="455" spans="1:13" s="62" customFormat="1" hidden="1" x14ac:dyDescent="0.2">
      <c r="A455" s="369"/>
      <c r="B455" s="365"/>
      <c r="C455" s="147"/>
      <c r="D455" s="148"/>
      <c r="E455" s="149"/>
      <c r="F455" s="150"/>
      <c r="G455" s="143"/>
      <c r="H455" s="143"/>
      <c r="I455" s="142"/>
      <c r="J455" s="142"/>
      <c r="K455" s="144"/>
      <c r="L455" s="151"/>
      <c r="M455" s="146" t="str">
        <f t="shared" si="6"/>
        <v xml:space="preserve">   </v>
      </c>
    </row>
    <row r="456" spans="1:13" s="62" customFormat="1" hidden="1" x14ac:dyDescent="0.2">
      <c r="A456" s="369"/>
      <c r="B456" s="365"/>
      <c r="C456" s="147"/>
      <c r="D456" s="148"/>
      <c r="E456" s="149"/>
      <c r="F456" s="150"/>
      <c r="G456" s="143"/>
      <c r="H456" s="143"/>
      <c r="I456" s="142"/>
      <c r="J456" s="142"/>
      <c r="K456" s="144"/>
      <c r="L456" s="151"/>
      <c r="M456" s="146" t="str">
        <f t="shared" si="6"/>
        <v xml:space="preserve">   </v>
      </c>
    </row>
    <row r="457" spans="1:13" s="62" customFormat="1" hidden="1" x14ac:dyDescent="0.2">
      <c r="A457" s="369"/>
      <c r="B457" s="365"/>
      <c r="C457" s="147"/>
      <c r="D457" s="148"/>
      <c r="E457" s="149"/>
      <c r="F457" s="150"/>
      <c r="G457" s="143"/>
      <c r="H457" s="143"/>
      <c r="I457" s="142"/>
      <c r="J457" s="142"/>
      <c r="K457" s="144"/>
      <c r="L457" s="151"/>
      <c r="M457" s="146" t="str">
        <f t="shared" si="6"/>
        <v xml:space="preserve">   </v>
      </c>
    </row>
    <row r="458" spans="1:13" s="62" customFormat="1" hidden="1" x14ac:dyDescent="0.2">
      <c r="A458" s="369"/>
      <c r="B458" s="365"/>
      <c r="C458" s="147"/>
      <c r="D458" s="148"/>
      <c r="E458" s="149"/>
      <c r="F458" s="150"/>
      <c r="G458" s="143"/>
      <c r="H458" s="143"/>
      <c r="I458" s="142"/>
      <c r="J458" s="142"/>
      <c r="K458" s="144"/>
      <c r="L458" s="151"/>
      <c r="M458" s="146" t="str">
        <f t="shared" si="6"/>
        <v xml:space="preserve">   </v>
      </c>
    </row>
    <row r="459" spans="1:13" s="62" customFormat="1" hidden="1" x14ac:dyDescent="0.2">
      <c r="A459" s="369"/>
      <c r="B459" s="365"/>
      <c r="C459" s="147"/>
      <c r="D459" s="148"/>
      <c r="E459" s="149"/>
      <c r="F459" s="150"/>
      <c r="G459" s="143"/>
      <c r="H459" s="143"/>
      <c r="I459" s="142"/>
      <c r="J459" s="142"/>
      <c r="K459" s="144"/>
      <c r="L459" s="151"/>
      <c r="M459" s="146" t="str">
        <f t="shared" ref="M459:M522" si="7">CONCATENATE(G459," ",H459," ",I459," ",J459)</f>
        <v xml:space="preserve">   </v>
      </c>
    </row>
    <row r="460" spans="1:13" s="62" customFormat="1" hidden="1" x14ac:dyDescent="0.2">
      <c r="A460" s="369"/>
      <c r="B460" s="365"/>
      <c r="C460" s="147"/>
      <c r="D460" s="148"/>
      <c r="E460" s="149"/>
      <c r="F460" s="150"/>
      <c r="G460" s="143"/>
      <c r="H460" s="143"/>
      <c r="I460" s="142"/>
      <c r="J460" s="142"/>
      <c r="K460" s="144"/>
      <c r="L460" s="151"/>
      <c r="M460" s="146" t="str">
        <f t="shared" si="7"/>
        <v xml:space="preserve">   </v>
      </c>
    </row>
    <row r="461" spans="1:13" s="62" customFormat="1" ht="12.75" hidden="1" customHeight="1" x14ac:dyDescent="0.2">
      <c r="A461" s="369" t="s">
        <v>82</v>
      </c>
      <c r="B461" s="365" t="s">
        <v>105</v>
      </c>
      <c r="C461" s="142"/>
      <c r="D461" s="142"/>
      <c r="E461" s="142"/>
      <c r="F461" s="142"/>
      <c r="G461" s="143"/>
      <c r="H461" s="143"/>
      <c r="I461" s="142"/>
      <c r="J461" s="142"/>
      <c r="K461" s="144"/>
      <c r="L461" s="145" t="str">
        <f>CONCATENATE(C461," ",D461," ",E461," ",F461," ",C462," ",D462," ",E462," ",F462)</f>
        <v xml:space="preserve">       </v>
      </c>
      <c r="M461" s="146" t="str">
        <f t="shared" si="7"/>
        <v xml:space="preserve">   </v>
      </c>
    </row>
    <row r="462" spans="1:13" s="62" customFormat="1" hidden="1" x14ac:dyDescent="0.2">
      <c r="A462" s="369"/>
      <c r="B462" s="365"/>
      <c r="C462" s="147"/>
      <c r="D462" s="148"/>
      <c r="E462" s="149"/>
      <c r="F462" s="150"/>
      <c r="G462" s="143"/>
      <c r="H462" s="143"/>
      <c r="I462" s="142"/>
      <c r="J462" s="142"/>
      <c r="K462" s="144"/>
      <c r="L462" s="151"/>
      <c r="M462" s="146" t="str">
        <f t="shared" si="7"/>
        <v xml:space="preserve">   </v>
      </c>
    </row>
    <row r="463" spans="1:13" s="62" customFormat="1" hidden="1" x14ac:dyDescent="0.2">
      <c r="A463" s="369"/>
      <c r="B463" s="365"/>
      <c r="C463" s="147"/>
      <c r="D463" s="148"/>
      <c r="E463" s="149"/>
      <c r="F463" s="150"/>
      <c r="G463" s="143"/>
      <c r="H463" s="143"/>
      <c r="I463" s="142"/>
      <c r="J463" s="142"/>
      <c r="K463" s="144"/>
      <c r="L463" s="151"/>
      <c r="M463" s="146" t="str">
        <f t="shared" si="7"/>
        <v xml:space="preserve">   </v>
      </c>
    </row>
    <row r="464" spans="1:13" s="62" customFormat="1" hidden="1" x14ac:dyDescent="0.2">
      <c r="A464" s="369"/>
      <c r="B464" s="365"/>
      <c r="C464" s="147"/>
      <c r="D464" s="148"/>
      <c r="E464" s="149"/>
      <c r="F464" s="150"/>
      <c r="G464" s="143"/>
      <c r="H464" s="143"/>
      <c r="I464" s="142"/>
      <c r="J464" s="142"/>
      <c r="K464" s="144"/>
      <c r="L464" s="151"/>
      <c r="M464" s="146" t="str">
        <f t="shared" si="7"/>
        <v xml:space="preserve">   </v>
      </c>
    </row>
    <row r="465" spans="1:13" s="62" customFormat="1" hidden="1" x14ac:dyDescent="0.2">
      <c r="A465" s="369"/>
      <c r="B465" s="365"/>
      <c r="C465" s="147"/>
      <c r="D465" s="148"/>
      <c r="E465" s="149"/>
      <c r="F465" s="150"/>
      <c r="G465" s="143"/>
      <c r="H465" s="143"/>
      <c r="I465" s="142"/>
      <c r="J465" s="142"/>
      <c r="K465" s="144"/>
      <c r="L465" s="151"/>
      <c r="M465" s="146" t="str">
        <f t="shared" si="7"/>
        <v xml:space="preserve">   </v>
      </c>
    </row>
    <row r="466" spans="1:13" s="62" customFormat="1" hidden="1" x14ac:dyDescent="0.2">
      <c r="A466" s="369"/>
      <c r="B466" s="365"/>
      <c r="C466" s="147"/>
      <c r="D466" s="148"/>
      <c r="E466" s="149"/>
      <c r="F466" s="150"/>
      <c r="G466" s="143"/>
      <c r="H466" s="143"/>
      <c r="I466" s="142"/>
      <c r="J466" s="142"/>
      <c r="K466" s="144"/>
      <c r="L466" s="151"/>
      <c r="M466" s="146" t="str">
        <f t="shared" si="7"/>
        <v xml:space="preserve">   </v>
      </c>
    </row>
    <row r="467" spans="1:13" s="62" customFormat="1" hidden="1" x14ac:dyDescent="0.2">
      <c r="A467" s="369"/>
      <c r="B467" s="365"/>
      <c r="C467" s="147"/>
      <c r="D467" s="148"/>
      <c r="E467" s="149"/>
      <c r="F467" s="150"/>
      <c r="G467" s="143"/>
      <c r="H467" s="143"/>
      <c r="I467" s="142"/>
      <c r="J467" s="142"/>
      <c r="K467" s="144"/>
      <c r="L467" s="151"/>
      <c r="M467" s="146" t="str">
        <f t="shared" si="7"/>
        <v xml:space="preserve">   </v>
      </c>
    </row>
    <row r="468" spans="1:13" s="62" customFormat="1" hidden="1" x14ac:dyDescent="0.2">
      <c r="A468" s="369"/>
      <c r="B468" s="365"/>
      <c r="C468" s="147"/>
      <c r="D468" s="148"/>
      <c r="E468" s="149"/>
      <c r="F468" s="150"/>
      <c r="G468" s="143"/>
      <c r="H468" s="143"/>
      <c r="I468" s="142"/>
      <c r="J468" s="142"/>
      <c r="K468" s="144"/>
      <c r="L468" s="151"/>
      <c r="M468" s="146" t="str">
        <f t="shared" si="7"/>
        <v xml:space="preserve">   </v>
      </c>
    </row>
    <row r="469" spans="1:13" s="62" customFormat="1" hidden="1" x14ac:dyDescent="0.2">
      <c r="A469" s="369"/>
      <c r="B469" s="365"/>
      <c r="C469" s="147"/>
      <c r="D469" s="148"/>
      <c r="E469" s="149"/>
      <c r="F469" s="150"/>
      <c r="G469" s="143"/>
      <c r="H469" s="143"/>
      <c r="I469" s="142"/>
      <c r="J469" s="142"/>
      <c r="K469" s="144"/>
      <c r="L469" s="151"/>
      <c r="M469" s="146" t="str">
        <f t="shared" si="7"/>
        <v xml:space="preserve">   </v>
      </c>
    </row>
    <row r="470" spans="1:13" s="62" customFormat="1" hidden="1" x14ac:dyDescent="0.2">
      <c r="A470" s="369"/>
      <c r="B470" s="365"/>
      <c r="C470" s="147"/>
      <c r="D470" s="148"/>
      <c r="E470" s="149"/>
      <c r="F470" s="150"/>
      <c r="G470" s="143"/>
      <c r="H470" s="143"/>
      <c r="I470" s="142"/>
      <c r="J470" s="142"/>
      <c r="K470" s="144"/>
      <c r="L470" s="151"/>
      <c r="M470" s="146" t="str">
        <f t="shared" si="7"/>
        <v xml:space="preserve">   </v>
      </c>
    </row>
    <row r="471" spans="1:13" s="62" customFormat="1" ht="12.75" hidden="1" customHeight="1" x14ac:dyDescent="0.2">
      <c r="A471" s="369" t="s">
        <v>82</v>
      </c>
      <c r="B471" s="365" t="s">
        <v>105</v>
      </c>
      <c r="C471" s="142"/>
      <c r="D471" s="142"/>
      <c r="E471" s="142"/>
      <c r="F471" s="142"/>
      <c r="G471" s="143"/>
      <c r="H471" s="143"/>
      <c r="I471" s="142"/>
      <c r="J471" s="142"/>
      <c r="K471" s="144"/>
      <c r="L471" s="145" t="str">
        <f>CONCATENATE(C471," ",D471," ",E471," ",F471," ",C472," ",D472," ",E472," ",F472)</f>
        <v xml:space="preserve">       </v>
      </c>
      <c r="M471" s="146" t="str">
        <f t="shared" si="7"/>
        <v xml:space="preserve">   </v>
      </c>
    </row>
    <row r="472" spans="1:13" s="62" customFormat="1" hidden="1" x14ac:dyDescent="0.2">
      <c r="A472" s="369"/>
      <c r="B472" s="365"/>
      <c r="C472" s="147"/>
      <c r="D472" s="148"/>
      <c r="E472" s="149"/>
      <c r="F472" s="150"/>
      <c r="G472" s="143"/>
      <c r="H472" s="143"/>
      <c r="I472" s="142"/>
      <c r="J472" s="142"/>
      <c r="K472" s="144"/>
      <c r="L472" s="151"/>
      <c r="M472" s="146" t="str">
        <f t="shared" si="7"/>
        <v xml:space="preserve">   </v>
      </c>
    </row>
    <row r="473" spans="1:13" s="62" customFormat="1" hidden="1" x14ac:dyDescent="0.2">
      <c r="A473" s="369"/>
      <c r="B473" s="365"/>
      <c r="C473" s="147"/>
      <c r="D473" s="148"/>
      <c r="E473" s="149"/>
      <c r="F473" s="150"/>
      <c r="G473" s="143"/>
      <c r="H473" s="143"/>
      <c r="I473" s="142"/>
      <c r="J473" s="142"/>
      <c r="K473" s="144"/>
      <c r="L473" s="151"/>
      <c r="M473" s="146" t="str">
        <f t="shared" si="7"/>
        <v xml:space="preserve">   </v>
      </c>
    </row>
    <row r="474" spans="1:13" s="62" customFormat="1" hidden="1" x14ac:dyDescent="0.2">
      <c r="A474" s="369"/>
      <c r="B474" s="365"/>
      <c r="C474" s="147"/>
      <c r="D474" s="148"/>
      <c r="E474" s="149"/>
      <c r="F474" s="150"/>
      <c r="G474" s="143"/>
      <c r="H474" s="143"/>
      <c r="I474" s="142"/>
      <c r="J474" s="142"/>
      <c r="K474" s="144"/>
      <c r="L474" s="151"/>
      <c r="M474" s="146" t="str">
        <f t="shared" si="7"/>
        <v xml:space="preserve">   </v>
      </c>
    </row>
    <row r="475" spans="1:13" s="62" customFormat="1" hidden="1" x14ac:dyDescent="0.2">
      <c r="A475" s="369"/>
      <c r="B475" s="365"/>
      <c r="C475" s="147"/>
      <c r="D475" s="148"/>
      <c r="E475" s="149"/>
      <c r="F475" s="150"/>
      <c r="G475" s="143"/>
      <c r="H475" s="143"/>
      <c r="I475" s="142"/>
      <c r="J475" s="142"/>
      <c r="K475" s="144"/>
      <c r="L475" s="151"/>
      <c r="M475" s="146" t="str">
        <f t="shared" si="7"/>
        <v xml:space="preserve">   </v>
      </c>
    </row>
    <row r="476" spans="1:13" s="62" customFormat="1" hidden="1" x14ac:dyDescent="0.2">
      <c r="A476" s="369"/>
      <c r="B476" s="365"/>
      <c r="C476" s="147"/>
      <c r="D476" s="148"/>
      <c r="E476" s="149"/>
      <c r="F476" s="150"/>
      <c r="G476" s="143"/>
      <c r="H476" s="143"/>
      <c r="I476" s="142"/>
      <c r="J476" s="142"/>
      <c r="K476" s="144"/>
      <c r="L476" s="151"/>
      <c r="M476" s="146" t="str">
        <f t="shared" si="7"/>
        <v xml:space="preserve">   </v>
      </c>
    </row>
    <row r="477" spans="1:13" s="62" customFormat="1" hidden="1" x14ac:dyDescent="0.2">
      <c r="A477" s="369"/>
      <c r="B477" s="365"/>
      <c r="C477" s="147"/>
      <c r="D477" s="148"/>
      <c r="E477" s="149"/>
      <c r="F477" s="150"/>
      <c r="G477" s="143"/>
      <c r="H477" s="143"/>
      <c r="I477" s="142"/>
      <c r="J477" s="142"/>
      <c r="K477" s="144"/>
      <c r="L477" s="151"/>
      <c r="M477" s="146" t="str">
        <f t="shared" si="7"/>
        <v xml:space="preserve">   </v>
      </c>
    </row>
    <row r="478" spans="1:13" s="62" customFormat="1" hidden="1" x14ac:dyDescent="0.2">
      <c r="A478" s="369"/>
      <c r="B478" s="365"/>
      <c r="C478" s="147"/>
      <c r="D478" s="148"/>
      <c r="E478" s="149"/>
      <c r="F478" s="150"/>
      <c r="G478" s="143"/>
      <c r="H478" s="143"/>
      <c r="I478" s="142"/>
      <c r="J478" s="142"/>
      <c r="K478" s="144"/>
      <c r="L478" s="151"/>
      <c r="M478" s="146" t="str">
        <f t="shared" si="7"/>
        <v xml:space="preserve">   </v>
      </c>
    </row>
    <row r="479" spans="1:13" s="62" customFormat="1" hidden="1" x14ac:dyDescent="0.2">
      <c r="A479" s="369"/>
      <c r="B479" s="365"/>
      <c r="C479" s="147"/>
      <c r="D479" s="148"/>
      <c r="E479" s="149"/>
      <c r="F479" s="150"/>
      <c r="G479" s="143"/>
      <c r="H479" s="143"/>
      <c r="I479" s="142"/>
      <c r="J479" s="142"/>
      <c r="K479" s="144"/>
      <c r="L479" s="151"/>
      <c r="M479" s="146" t="str">
        <f t="shared" si="7"/>
        <v xml:space="preserve">   </v>
      </c>
    </row>
    <row r="480" spans="1:13" s="62" customFormat="1" hidden="1" x14ac:dyDescent="0.2">
      <c r="A480" s="369"/>
      <c r="B480" s="365"/>
      <c r="C480" s="147"/>
      <c r="D480" s="148"/>
      <c r="E480" s="149"/>
      <c r="F480" s="150"/>
      <c r="G480" s="143"/>
      <c r="H480" s="143"/>
      <c r="I480" s="142"/>
      <c r="J480" s="142"/>
      <c r="K480" s="144"/>
      <c r="L480" s="151"/>
      <c r="M480" s="146" t="str">
        <f t="shared" si="7"/>
        <v xml:space="preserve">   </v>
      </c>
    </row>
    <row r="481" spans="1:13" s="62" customFormat="1" ht="12.75" hidden="1" customHeight="1" x14ac:dyDescent="0.2">
      <c r="A481" s="369" t="s">
        <v>82</v>
      </c>
      <c r="B481" s="365" t="s">
        <v>105</v>
      </c>
      <c r="C481" s="142"/>
      <c r="D481" s="142"/>
      <c r="E481" s="142"/>
      <c r="F481" s="142"/>
      <c r="G481" s="143"/>
      <c r="H481" s="143"/>
      <c r="I481" s="142"/>
      <c r="J481" s="142"/>
      <c r="K481" s="144"/>
      <c r="L481" s="145" t="str">
        <f>CONCATENATE(C481," ",D481," ",E481," ",F481," ",C482," ",D482," ",E482," ",F482)</f>
        <v xml:space="preserve">       </v>
      </c>
      <c r="M481" s="146" t="str">
        <f t="shared" si="7"/>
        <v xml:space="preserve">   </v>
      </c>
    </row>
    <row r="482" spans="1:13" s="62" customFormat="1" hidden="1" x14ac:dyDescent="0.2">
      <c r="A482" s="369"/>
      <c r="B482" s="365"/>
      <c r="C482" s="147"/>
      <c r="D482" s="148"/>
      <c r="E482" s="149"/>
      <c r="F482" s="150"/>
      <c r="G482" s="143"/>
      <c r="H482" s="143"/>
      <c r="I482" s="142"/>
      <c r="J482" s="142"/>
      <c r="K482" s="144"/>
      <c r="L482" s="151"/>
      <c r="M482" s="146" t="str">
        <f t="shared" si="7"/>
        <v xml:space="preserve">   </v>
      </c>
    </row>
    <row r="483" spans="1:13" s="62" customFormat="1" hidden="1" x14ac:dyDescent="0.2">
      <c r="A483" s="369"/>
      <c r="B483" s="365"/>
      <c r="C483" s="147"/>
      <c r="D483" s="148"/>
      <c r="E483" s="149"/>
      <c r="F483" s="150"/>
      <c r="G483" s="143"/>
      <c r="H483" s="143"/>
      <c r="I483" s="142"/>
      <c r="J483" s="142"/>
      <c r="K483" s="144"/>
      <c r="L483" s="151"/>
      <c r="M483" s="146" t="str">
        <f t="shared" si="7"/>
        <v xml:space="preserve">   </v>
      </c>
    </row>
    <row r="484" spans="1:13" s="62" customFormat="1" hidden="1" x14ac:dyDescent="0.2">
      <c r="A484" s="369"/>
      <c r="B484" s="365"/>
      <c r="C484" s="147"/>
      <c r="D484" s="148"/>
      <c r="E484" s="149"/>
      <c r="F484" s="150"/>
      <c r="G484" s="143"/>
      <c r="H484" s="143"/>
      <c r="I484" s="142"/>
      <c r="J484" s="142"/>
      <c r="K484" s="144"/>
      <c r="L484" s="151"/>
      <c r="M484" s="146" t="str">
        <f t="shared" si="7"/>
        <v xml:space="preserve">   </v>
      </c>
    </row>
    <row r="485" spans="1:13" s="62" customFormat="1" hidden="1" x14ac:dyDescent="0.2">
      <c r="A485" s="369"/>
      <c r="B485" s="365"/>
      <c r="C485" s="147"/>
      <c r="D485" s="148"/>
      <c r="E485" s="149"/>
      <c r="F485" s="150"/>
      <c r="G485" s="143"/>
      <c r="H485" s="143"/>
      <c r="I485" s="142"/>
      <c r="J485" s="142"/>
      <c r="K485" s="144"/>
      <c r="L485" s="151"/>
      <c r="M485" s="146" t="str">
        <f t="shared" si="7"/>
        <v xml:space="preserve">   </v>
      </c>
    </row>
    <row r="486" spans="1:13" s="62" customFormat="1" hidden="1" x14ac:dyDescent="0.2">
      <c r="A486" s="369"/>
      <c r="B486" s="365"/>
      <c r="C486" s="147"/>
      <c r="D486" s="148"/>
      <c r="E486" s="149"/>
      <c r="F486" s="150"/>
      <c r="G486" s="143"/>
      <c r="H486" s="143"/>
      <c r="I486" s="142"/>
      <c r="J486" s="142"/>
      <c r="K486" s="144"/>
      <c r="L486" s="151"/>
      <c r="M486" s="146" t="str">
        <f t="shared" si="7"/>
        <v xml:space="preserve">   </v>
      </c>
    </row>
    <row r="487" spans="1:13" s="62" customFormat="1" hidden="1" x14ac:dyDescent="0.2">
      <c r="A487" s="369"/>
      <c r="B487" s="365"/>
      <c r="C487" s="147"/>
      <c r="D487" s="148"/>
      <c r="E487" s="149"/>
      <c r="F487" s="150"/>
      <c r="G487" s="143"/>
      <c r="H487" s="143"/>
      <c r="I487" s="142"/>
      <c r="J487" s="142"/>
      <c r="K487" s="144"/>
      <c r="L487" s="151"/>
      <c r="M487" s="146" t="str">
        <f t="shared" si="7"/>
        <v xml:space="preserve">   </v>
      </c>
    </row>
    <row r="488" spans="1:13" s="62" customFormat="1" hidden="1" x14ac:dyDescent="0.2">
      <c r="A488" s="369"/>
      <c r="B488" s="365"/>
      <c r="C488" s="147"/>
      <c r="D488" s="148"/>
      <c r="E488" s="149"/>
      <c r="F488" s="150"/>
      <c r="G488" s="143"/>
      <c r="H488" s="143"/>
      <c r="I488" s="142"/>
      <c r="J488" s="142"/>
      <c r="K488" s="144"/>
      <c r="L488" s="151"/>
      <c r="M488" s="146" t="str">
        <f t="shared" si="7"/>
        <v xml:space="preserve">   </v>
      </c>
    </row>
    <row r="489" spans="1:13" s="62" customFormat="1" hidden="1" x14ac:dyDescent="0.2">
      <c r="A489" s="369"/>
      <c r="B489" s="365"/>
      <c r="C489" s="147"/>
      <c r="D489" s="148"/>
      <c r="E489" s="149"/>
      <c r="F489" s="150"/>
      <c r="G489" s="143"/>
      <c r="H489" s="143"/>
      <c r="I489" s="142"/>
      <c r="J489" s="142"/>
      <c r="K489" s="144"/>
      <c r="L489" s="151"/>
      <c r="M489" s="146" t="str">
        <f t="shared" si="7"/>
        <v xml:space="preserve">   </v>
      </c>
    </row>
    <row r="490" spans="1:13" s="62" customFormat="1" hidden="1" x14ac:dyDescent="0.2">
      <c r="A490" s="369"/>
      <c r="B490" s="365"/>
      <c r="C490" s="147"/>
      <c r="D490" s="148"/>
      <c r="E490" s="149"/>
      <c r="F490" s="150"/>
      <c r="G490" s="143"/>
      <c r="H490" s="143"/>
      <c r="I490" s="142"/>
      <c r="J490" s="142"/>
      <c r="K490" s="144"/>
      <c r="L490" s="151"/>
      <c r="M490" s="146" t="str">
        <f t="shared" si="7"/>
        <v xml:space="preserve">   </v>
      </c>
    </row>
    <row r="491" spans="1:13" s="62" customFormat="1" ht="12.75" hidden="1" customHeight="1" x14ac:dyDescent="0.2">
      <c r="A491" s="369" t="s">
        <v>82</v>
      </c>
      <c r="B491" s="365" t="s">
        <v>105</v>
      </c>
      <c r="C491" s="142"/>
      <c r="D491" s="142"/>
      <c r="E491" s="142"/>
      <c r="F491" s="142"/>
      <c r="G491" s="143"/>
      <c r="H491" s="143"/>
      <c r="I491" s="142"/>
      <c r="J491" s="142"/>
      <c r="K491" s="144"/>
      <c r="L491" s="145" t="str">
        <f>CONCATENATE(C491," ",D491," ",E491," ",F491," ",C492," ",D492," ",E492," ",F492)</f>
        <v xml:space="preserve">       </v>
      </c>
      <c r="M491" s="146" t="str">
        <f t="shared" si="7"/>
        <v xml:space="preserve">   </v>
      </c>
    </row>
    <row r="492" spans="1:13" s="62" customFormat="1" hidden="1" x14ac:dyDescent="0.2">
      <c r="A492" s="369"/>
      <c r="B492" s="365"/>
      <c r="C492" s="147"/>
      <c r="D492" s="148"/>
      <c r="E492" s="149"/>
      <c r="F492" s="150"/>
      <c r="G492" s="143"/>
      <c r="H492" s="143"/>
      <c r="I492" s="142"/>
      <c r="J492" s="142"/>
      <c r="K492" s="144"/>
      <c r="L492" s="151"/>
      <c r="M492" s="146" t="str">
        <f t="shared" si="7"/>
        <v xml:space="preserve">   </v>
      </c>
    </row>
    <row r="493" spans="1:13" s="62" customFormat="1" hidden="1" x14ac:dyDescent="0.2">
      <c r="A493" s="369"/>
      <c r="B493" s="365"/>
      <c r="C493" s="147"/>
      <c r="D493" s="148"/>
      <c r="E493" s="149"/>
      <c r="F493" s="150"/>
      <c r="G493" s="143"/>
      <c r="H493" s="143"/>
      <c r="I493" s="142"/>
      <c r="J493" s="142"/>
      <c r="K493" s="144"/>
      <c r="L493" s="151"/>
      <c r="M493" s="146" t="str">
        <f t="shared" si="7"/>
        <v xml:space="preserve">   </v>
      </c>
    </row>
    <row r="494" spans="1:13" s="62" customFormat="1" hidden="1" x14ac:dyDescent="0.2">
      <c r="A494" s="369"/>
      <c r="B494" s="365"/>
      <c r="C494" s="147"/>
      <c r="D494" s="148"/>
      <c r="E494" s="149"/>
      <c r="F494" s="150"/>
      <c r="G494" s="143"/>
      <c r="H494" s="143"/>
      <c r="I494" s="142"/>
      <c r="J494" s="142"/>
      <c r="K494" s="144"/>
      <c r="L494" s="151"/>
      <c r="M494" s="146" t="str">
        <f t="shared" si="7"/>
        <v xml:space="preserve">   </v>
      </c>
    </row>
    <row r="495" spans="1:13" s="62" customFormat="1" hidden="1" x14ac:dyDescent="0.2">
      <c r="A495" s="369"/>
      <c r="B495" s="365"/>
      <c r="C495" s="147"/>
      <c r="D495" s="148"/>
      <c r="E495" s="149"/>
      <c r="F495" s="150"/>
      <c r="G495" s="143"/>
      <c r="H495" s="143"/>
      <c r="I495" s="142"/>
      <c r="J495" s="142"/>
      <c r="K495" s="144"/>
      <c r="L495" s="151"/>
      <c r="M495" s="146" t="str">
        <f t="shared" si="7"/>
        <v xml:space="preserve">   </v>
      </c>
    </row>
    <row r="496" spans="1:13" s="62" customFormat="1" hidden="1" x14ac:dyDescent="0.2">
      <c r="A496" s="369"/>
      <c r="B496" s="365"/>
      <c r="C496" s="147"/>
      <c r="D496" s="148"/>
      <c r="E496" s="149"/>
      <c r="F496" s="150"/>
      <c r="G496" s="143"/>
      <c r="H496" s="143"/>
      <c r="I496" s="142"/>
      <c r="J496" s="142"/>
      <c r="K496" s="144"/>
      <c r="L496" s="151"/>
      <c r="M496" s="146" t="str">
        <f t="shared" si="7"/>
        <v xml:space="preserve">   </v>
      </c>
    </row>
    <row r="497" spans="1:13" s="62" customFormat="1" hidden="1" x14ac:dyDescent="0.2">
      <c r="A497" s="369"/>
      <c r="B497" s="365"/>
      <c r="C497" s="147"/>
      <c r="D497" s="148"/>
      <c r="E497" s="149"/>
      <c r="F497" s="150"/>
      <c r="G497" s="143"/>
      <c r="H497" s="143"/>
      <c r="I497" s="142"/>
      <c r="J497" s="142"/>
      <c r="K497" s="144"/>
      <c r="L497" s="151"/>
      <c r="M497" s="146" t="str">
        <f t="shared" si="7"/>
        <v xml:space="preserve">   </v>
      </c>
    </row>
    <row r="498" spans="1:13" s="62" customFormat="1" hidden="1" x14ac:dyDescent="0.2">
      <c r="A498" s="369"/>
      <c r="B498" s="365"/>
      <c r="C498" s="147"/>
      <c r="D498" s="148"/>
      <c r="E498" s="149"/>
      <c r="F498" s="150"/>
      <c r="G498" s="143"/>
      <c r="H498" s="143"/>
      <c r="I498" s="142"/>
      <c r="J498" s="142"/>
      <c r="K498" s="144"/>
      <c r="L498" s="151"/>
      <c r="M498" s="146" t="str">
        <f t="shared" si="7"/>
        <v xml:space="preserve">   </v>
      </c>
    </row>
    <row r="499" spans="1:13" s="62" customFormat="1" hidden="1" x14ac:dyDescent="0.2">
      <c r="A499" s="369"/>
      <c r="B499" s="365"/>
      <c r="C499" s="147"/>
      <c r="D499" s="148"/>
      <c r="E499" s="149"/>
      <c r="F499" s="150"/>
      <c r="G499" s="143"/>
      <c r="H499" s="143"/>
      <c r="I499" s="142"/>
      <c r="J499" s="142"/>
      <c r="K499" s="144"/>
      <c r="L499" s="151"/>
      <c r="M499" s="146" t="str">
        <f t="shared" si="7"/>
        <v xml:space="preserve">   </v>
      </c>
    </row>
    <row r="500" spans="1:13" s="62" customFormat="1" hidden="1" x14ac:dyDescent="0.2">
      <c r="A500" s="369"/>
      <c r="B500" s="365"/>
      <c r="C500" s="147"/>
      <c r="D500" s="148"/>
      <c r="E500" s="149"/>
      <c r="F500" s="150"/>
      <c r="G500" s="143"/>
      <c r="H500" s="143"/>
      <c r="I500" s="142"/>
      <c r="J500" s="142"/>
      <c r="K500" s="144"/>
      <c r="L500" s="151"/>
      <c r="M500" s="146" t="str">
        <f t="shared" si="7"/>
        <v xml:space="preserve">   </v>
      </c>
    </row>
    <row r="501" spans="1:13" s="62" customFormat="1" ht="12.75" hidden="1" customHeight="1" x14ac:dyDescent="0.2">
      <c r="A501" s="369" t="s">
        <v>82</v>
      </c>
      <c r="B501" s="365" t="s">
        <v>105</v>
      </c>
      <c r="C501" s="142"/>
      <c r="D501" s="142"/>
      <c r="E501" s="142"/>
      <c r="F501" s="142"/>
      <c r="G501" s="143"/>
      <c r="H501" s="143"/>
      <c r="I501" s="142"/>
      <c r="J501" s="142"/>
      <c r="K501" s="144"/>
      <c r="L501" s="145" t="str">
        <f>CONCATENATE(C501," ",D501," ",E501," ",F501," ",C502," ",D502," ",E502," ",F502)</f>
        <v xml:space="preserve">       </v>
      </c>
      <c r="M501" s="146" t="str">
        <f t="shared" si="7"/>
        <v xml:space="preserve">   </v>
      </c>
    </row>
    <row r="502" spans="1:13" s="62" customFormat="1" hidden="1" x14ac:dyDescent="0.2">
      <c r="A502" s="369"/>
      <c r="B502" s="365"/>
      <c r="C502" s="147"/>
      <c r="D502" s="148"/>
      <c r="E502" s="149"/>
      <c r="F502" s="150"/>
      <c r="G502" s="143"/>
      <c r="H502" s="143"/>
      <c r="I502" s="142"/>
      <c r="J502" s="142"/>
      <c r="K502" s="144"/>
      <c r="L502" s="151"/>
      <c r="M502" s="146" t="str">
        <f t="shared" si="7"/>
        <v xml:space="preserve">   </v>
      </c>
    </row>
    <row r="503" spans="1:13" s="62" customFormat="1" hidden="1" x14ac:dyDescent="0.2">
      <c r="A503" s="369"/>
      <c r="B503" s="365"/>
      <c r="C503" s="147"/>
      <c r="D503" s="148"/>
      <c r="E503" s="149"/>
      <c r="F503" s="150"/>
      <c r="G503" s="143"/>
      <c r="H503" s="143"/>
      <c r="I503" s="142"/>
      <c r="J503" s="142"/>
      <c r="K503" s="144"/>
      <c r="L503" s="151"/>
      <c r="M503" s="146" t="str">
        <f t="shared" si="7"/>
        <v xml:space="preserve">   </v>
      </c>
    </row>
    <row r="504" spans="1:13" s="62" customFormat="1" hidden="1" x14ac:dyDescent="0.2">
      <c r="A504" s="369"/>
      <c r="B504" s="365"/>
      <c r="C504" s="147"/>
      <c r="D504" s="148"/>
      <c r="E504" s="149"/>
      <c r="F504" s="150"/>
      <c r="G504" s="143"/>
      <c r="H504" s="143"/>
      <c r="I504" s="142"/>
      <c r="J504" s="142"/>
      <c r="K504" s="144"/>
      <c r="L504" s="151"/>
      <c r="M504" s="146" t="str">
        <f t="shared" si="7"/>
        <v xml:space="preserve">   </v>
      </c>
    </row>
    <row r="505" spans="1:13" s="62" customFormat="1" hidden="1" x14ac:dyDescent="0.2">
      <c r="A505" s="369"/>
      <c r="B505" s="365"/>
      <c r="C505" s="147"/>
      <c r="D505" s="148"/>
      <c r="E505" s="149"/>
      <c r="F505" s="150"/>
      <c r="G505" s="143"/>
      <c r="H505" s="143"/>
      <c r="I505" s="142"/>
      <c r="J505" s="142"/>
      <c r="K505" s="144"/>
      <c r="L505" s="151"/>
      <c r="M505" s="146" t="str">
        <f t="shared" si="7"/>
        <v xml:space="preserve">   </v>
      </c>
    </row>
    <row r="506" spans="1:13" s="62" customFormat="1" hidden="1" x14ac:dyDescent="0.2">
      <c r="A506" s="369"/>
      <c r="B506" s="365"/>
      <c r="C506" s="147"/>
      <c r="D506" s="148"/>
      <c r="E506" s="149"/>
      <c r="F506" s="150"/>
      <c r="G506" s="143"/>
      <c r="H506" s="143"/>
      <c r="I506" s="142"/>
      <c r="J506" s="142"/>
      <c r="K506" s="144"/>
      <c r="L506" s="151"/>
      <c r="M506" s="146" t="str">
        <f t="shared" si="7"/>
        <v xml:space="preserve">   </v>
      </c>
    </row>
    <row r="507" spans="1:13" s="62" customFormat="1" hidden="1" x14ac:dyDescent="0.2">
      <c r="A507" s="369"/>
      <c r="B507" s="365"/>
      <c r="C507" s="147"/>
      <c r="D507" s="148"/>
      <c r="E507" s="149"/>
      <c r="F507" s="150"/>
      <c r="G507" s="143"/>
      <c r="H507" s="143"/>
      <c r="I507" s="142"/>
      <c r="J507" s="142"/>
      <c r="K507" s="144"/>
      <c r="L507" s="151"/>
      <c r="M507" s="146" t="str">
        <f t="shared" si="7"/>
        <v xml:space="preserve">   </v>
      </c>
    </row>
    <row r="508" spans="1:13" s="62" customFormat="1" hidden="1" x14ac:dyDescent="0.2">
      <c r="A508" s="369"/>
      <c r="B508" s="365"/>
      <c r="C508" s="147"/>
      <c r="D508" s="148"/>
      <c r="E508" s="149"/>
      <c r="F508" s="150"/>
      <c r="G508" s="143"/>
      <c r="H508" s="143"/>
      <c r="I508" s="142"/>
      <c r="J508" s="142"/>
      <c r="K508" s="144"/>
      <c r="L508" s="151"/>
      <c r="M508" s="146" t="str">
        <f t="shared" si="7"/>
        <v xml:space="preserve">   </v>
      </c>
    </row>
    <row r="509" spans="1:13" s="62" customFormat="1" hidden="1" x14ac:dyDescent="0.2">
      <c r="A509" s="369"/>
      <c r="B509" s="365"/>
      <c r="C509" s="147"/>
      <c r="D509" s="148"/>
      <c r="E509" s="149"/>
      <c r="F509" s="150"/>
      <c r="G509" s="143"/>
      <c r="H509" s="143"/>
      <c r="I509" s="142"/>
      <c r="J509" s="142"/>
      <c r="K509" s="144"/>
      <c r="L509" s="151"/>
      <c r="M509" s="146" t="str">
        <f t="shared" si="7"/>
        <v xml:space="preserve">   </v>
      </c>
    </row>
    <row r="510" spans="1:13" s="62" customFormat="1" hidden="1" x14ac:dyDescent="0.2">
      <c r="A510" s="369"/>
      <c r="B510" s="365"/>
      <c r="C510" s="147"/>
      <c r="D510" s="148"/>
      <c r="E510" s="149"/>
      <c r="F510" s="150"/>
      <c r="G510" s="143"/>
      <c r="H510" s="143"/>
      <c r="I510" s="142"/>
      <c r="J510" s="142"/>
      <c r="K510" s="144"/>
      <c r="L510" s="151"/>
      <c r="M510" s="146" t="str">
        <f t="shared" si="7"/>
        <v xml:space="preserve">   </v>
      </c>
    </row>
    <row r="511" spans="1:13" s="54" customFormat="1" ht="58.5" customHeight="1" x14ac:dyDescent="0.2">
      <c r="A511" s="369" t="s">
        <v>82</v>
      </c>
      <c r="B511" s="364" t="s">
        <v>106</v>
      </c>
      <c r="C511" s="142" t="s">
        <v>679</v>
      </c>
      <c r="D511" s="258" t="s">
        <v>287</v>
      </c>
      <c r="E511" s="258" t="s">
        <v>803</v>
      </c>
      <c r="F511" s="258" t="s">
        <v>802</v>
      </c>
      <c r="G511" s="143" t="s">
        <v>244</v>
      </c>
      <c r="H511" s="143" t="s">
        <v>898</v>
      </c>
      <c r="I511" s="143" t="s">
        <v>900</v>
      </c>
      <c r="J511" s="143" t="s">
        <v>899</v>
      </c>
      <c r="K511" s="144"/>
      <c r="L511" s="152" t="str">
        <f>CONCATENATE(C511," ",D511," ",E511," ",F511," ",C512," ",D512," ",E512," ",F512)</f>
        <v xml:space="preserve">CE2.C1 Interactuar en forma oral, diversas situaciones  brindando información de sí mismo, de otras personas en inglés, de manera presencial y virtual utilizando gramática y vocabulario técnico.    </v>
      </c>
      <c r="M511" s="146" t="str">
        <f t="shared" si="7"/>
        <v xml:space="preserve">C1.I1 Comunica información personal y grupal, en forma oral y escrita de manera presencial y virtual, aplicando vocabulario y gramática del idioma inglés, en contextos sociales y laborales vinculados al programa de estudios y haciendo uso de las tecnologías.  </v>
      </c>
    </row>
    <row r="512" spans="1:13" s="54" customFormat="1" x14ac:dyDescent="0.2">
      <c r="A512" s="369"/>
      <c r="B512" s="364"/>
      <c r="C512" s="153"/>
      <c r="D512" s="148"/>
      <c r="E512" s="149"/>
      <c r="F512" s="150"/>
      <c r="G512" s="143" t="s">
        <v>846</v>
      </c>
      <c r="H512" s="143"/>
      <c r="I512" s="142"/>
      <c r="J512" s="142"/>
      <c r="K512" s="144"/>
      <c r="L512" s="151"/>
      <c r="M512" s="146" t="str">
        <f t="shared" si="7"/>
        <v xml:space="preserve">C1.I2 Expresa conceptos, ideas, sentimientos y hechos de situaciones sociales y laborales en diversos audios en forma clara en idioma ingles, en contextos sociales y laborales vinculados al programa de estudios     </v>
      </c>
    </row>
    <row r="513" spans="1:13" s="54" customFormat="1" x14ac:dyDescent="0.2">
      <c r="A513" s="369"/>
      <c r="B513" s="364"/>
      <c r="C513" s="147"/>
      <c r="D513" s="148"/>
      <c r="E513" s="149"/>
      <c r="F513" s="150"/>
      <c r="G513" s="143" t="s">
        <v>847</v>
      </c>
      <c r="H513" s="143"/>
      <c r="I513" s="142"/>
      <c r="J513" s="142"/>
      <c r="K513" s="144"/>
      <c r="L513" s="151"/>
      <c r="M513" s="146" t="str">
        <f t="shared" si="7"/>
        <v xml:space="preserve">C1.I3 Dialoga con diversos interlocutores en medios presenciales y virtuales,  en el idioma inglés, con asertividad, sin estereotipos de género u otros, en contextos sociales y laborales al programa de estudios.     </v>
      </c>
    </row>
    <row r="514" spans="1:13" s="54" customFormat="1" hidden="1" x14ac:dyDescent="0.2">
      <c r="A514" s="369"/>
      <c r="B514" s="364"/>
      <c r="C514" s="147"/>
      <c r="D514" s="148"/>
      <c r="E514" s="149"/>
      <c r="F514" s="150"/>
      <c r="G514" s="143"/>
      <c r="H514" s="143"/>
      <c r="I514" s="142"/>
      <c r="J514" s="142"/>
      <c r="K514" s="144"/>
      <c r="L514" s="151"/>
      <c r="M514" s="146" t="str">
        <f t="shared" si="7"/>
        <v xml:space="preserve">   </v>
      </c>
    </row>
    <row r="515" spans="1:13" s="62" customFormat="1" hidden="1" x14ac:dyDescent="0.2">
      <c r="A515" s="369"/>
      <c r="B515" s="364"/>
      <c r="C515" s="147"/>
      <c r="D515" s="148"/>
      <c r="E515" s="149"/>
      <c r="F515" s="150"/>
      <c r="G515" s="143"/>
      <c r="H515" s="143"/>
      <c r="I515" s="142"/>
      <c r="J515" s="142"/>
      <c r="K515" s="144"/>
      <c r="L515" s="151"/>
      <c r="M515" s="146" t="str">
        <f t="shared" si="7"/>
        <v xml:space="preserve">   </v>
      </c>
    </row>
    <row r="516" spans="1:13" s="62" customFormat="1" hidden="1" x14ac:dyDescent="0.2">
      <c r="A516" s="369"/>
      <c r="B516" s="364"/>
      <c r="C516" s="147"/>
      <c r="D516" s="148"/>
      <c r="E516" s="149"/>
      <c r="F516" s="150"/>
      <c r="G516" s="143"/>
      <c r="H516" s="143"/>
      <c r="I516" s="142"/>
      <c r="J516" s="142"/>
      <c r="K516" s="144"/>
      <c r="L516" s="151"/>
      <c r="M516" s="146" t="str">
        <f t="shared" si="7"/>
        <v xml:space="preserve">   </v>
      </c>
    </row>
    <row r="517" spans="1:13" s="62" customFormat="1" hidden="1" x14ac:dyDescent="0.2">
      <c r="A517" s="369"/>
      <c r="B517" s="364"/>
      <c r="C517" s="147"/>
      <c r="D517" s="148"/>
      <c r="E517" s="149"/>
      <c r="F517" s="150"/>
      <c r="G517" s="143"/>
      <c r="H517" s="143"/>
      <c r="I517" s="142"/>
      <c r="J517" s="142"/>
      <c r="K517" s="144"/>
      <c r="L517" s="151"/>
      <c r="M517" s="146" t="str">
        <f t="shared" si="7"/>
        <v xml:space="preserve">   </v>
      </c>
    </row>
    <row r="518" spans="1:13" s="62" customFormat="1" hidden="1" x14ac:dyDescent="0.2">
      <c r="A518" s="369"/>
      <c r="B518" s="364"/>
      <c r="C518" s="147"/>
      <c r="D518" s="148"/>
      <c r="E518" s="149"/>
      <c r="F518" s="150"/>
      <c r="G518" s="143"/>
      <c r="H518" s="143"/>
      <c r="I518" s="142"/>
      <c r="J518" s="142"/>
      <c r="K518" s="144"/>
      <c r="L518" s="151"/>
      <c r="M518" s="146" t="str">
        <f t="shared" si="7"/>
        <v xml:space="preserve">   </v>
      </c>
    </row>
    <row r="519" spans="1:13" s="54" customFormat="1" hidden="1" x14ac:dyDescent="0.2">
      <c r="A519" s="369"/>
      <c r="B519" s="364"/>
      <c r="C519" s="147"/>
      <c r="D519" s="148"/>
      <c r="E519" s="149"/>
      <c r="F519" s="150"/>
      <c r="G519" s="143"/>
      <c r="H519" s="143"/>
      <c r="I519" s="142"/>
      <c r="J519" s="142"/>
      <c r="K519" s="144"/>
      <c r="L519" s="151"/>
      <c r="M519" s="146" t="str">
        <f t="shared" si="7"/>
        <v xml:space="preserve">   </v>
      </c>
    </row>
    <row r="520" spans="1:13" s="54" customFormat="1" hidden="1" x14ac:dyDescent="0.2">
      <c r="A520" s="369"/>
      <c r="B520" s="364"/>
      <c r="C520" s="154"/>
      <c r="D520" s="155"/>
      <c r="E520" s="156"/>
      <c r="F520" s="157"/>
      <c r="G520" s="143"/>
      <c r="H520" s="143"/>
      <c r="I520" s="142"/>
      <c r="J520" s="142"/>
      <c r="K520" s="144"/>
      <c r="L520" s="151"/>
      <c r="M520" s="146" t="str">
        <f t="shared" si="7"/>
        <v xml:space="preserve">   </v>
      </c>
    </row>
    <row r="521" spans="1:13" s="54" customFormat="1" ht="54.75" customHeight="1" x14ac:dyDescent="0.2">
      <c r="A521" s="369" t="s">
        <v>82</v>
      </c>
      <c r="B521" s="364" t="s">
        <v>106</v>
      </c>
      <c r="C521" s="273" t="s">
        <v>680</v>
      </c>
      <c r="D521" s="258" t="s">
        <v>805</v>
      </c>
      <c r="E521" s="258" t="s">
        <v>913</v>
      </c>
      <c r="F521" s="258" t="s">
        <v>804</v>
      </c>
      <c r="G521" s="299" t="s">
        <v>260</v>
      </c>
      <c r="H521" s="318" t="s">
        <v>901</v>
      </c>
      <c r="I521" s="273" t="s">
        <v>910</v>
      </c>
      <c r="J521" s="273" t="s">
        <v>912</v>
      </c>
      <c r="K521" s="144"/>
      <c r="L521" s="152" t="str">
        <f>CONCATENATE(C521," ",D521," ",E521," ",F521," ",C522," ",D522," ",E522," ",F522)</f>
        <v xml:space="preserve">CE2.C2  Interpretar información y documentación escrita en inglés, analizando las ideas principales y secundarias relacionados en el ámbito social y laboral vinculados al programa de estudios.    </v>
      </c>
      <c r="M521" s="146" t="str">
        <f t="shared" si="7"/>
        <v>C2.I1 Lee textos cortos en inglés relacionados a su programa de estudios extrayendo las ideas principales</v>
      </c>
    </row>
    <row r="522" spans="1:13" s="54" customFormat="1" ht="31.5" customHeight="1" x14ac:dyDescent="0.2">
      <c r="A522" s="369"/>
      <c r="B522" s="364"/>
      <c r="C522" s="153"/>
      <c r="D522" s="148"/>
      <c r="E522" s="149"/>
      <c r="F522" s="150"/>
      <c r="G522" s="299" t="s">
        <v>264</v>
      </c>
      <c r="H522" s="143" t="s">
        <v>909</v>
      </c>
      <c r="I522" s="142" t="s">
        <v>910</v>
      </c>
      <c r="J522" s="142" t="s">
        <v>911</v>
      </c>
      <c r="K522" s="144"/>
      <c r="L522" s="151"/>
      <c r="M522" s="146" t="str">
        <f t="shared" si="7"/>
        <v>C2.I2 comprende textos cortos en inglés relacionados a su programa de estudios identificando el vocabulario técnico.</v>
      </c>
    </row>
    <row r="523" spans="1:13" s="54" customFormat="1" ht="84" x14ac:dyDescent="0.2">
      <c r="A523" s="369"/>
      <c r="B523" s="364"/>
      <c r="C523" s="147"/>
      <c r="D523" s="148"/>
      <c r="E523" s="149"/>
      <c r="F523" s="150"/>
      <c r="G523" s="299" t="s">
        <v>267</v>
      </c>
      <c r="H523" s="318" t="s">
        <v>898</v>
      </c>
      <c r="I523" s="299" t="s">
        <v>920</v>
      </c>
      <c r="J523" s="299" t="s">
        <v>899</v>
      </c>
      <c r="K523" s="144"/>
      <c r="L523" s="151"/>
      <c r="M523" s="146" t="str">
        <f t="shared" ref="M523:M586" si="8">CONCATENATE(G523," ",H523," ",I523," ",J523)</f>
        <v xml:space="preserve">C2.I3 Comunica la información leída de forma oral, aplicando vocabulario y gramática del idioma inglés, en contextos sociales y laborales vinculados al programa de estudios y haciendo uso de las tecnologías.  </v>
      </c>
    </row>
    <row r="524" spans="1:13" s="54" customFormat="1" x14ac:dyDescent="0.2">
      <c r="A524" s="369"/>
      <c r="B524" s="364"/>
      <c r="C524" s="147"/>
      <c r="D524" s="148"/>
      <c r="E524" s="149"/>
      <c r="F524" s="150"/>
      <c r="G524" s="299" t="s">
        <v>903</v>
      </c>
      <c r="H524" s="143" t="s">
        <v>245</v>
      </c>
      <c r="I524" s="142" t="s">
        <v>921</v>
      </c>
      <c r="J524" s="142" t="s">
        <v>922</v>
      </c>
      <c r="K524" s="144"/>
      <c r="L524" s="151"/>
      <c r="M524" s="146" t="str">
        <f t="shared" si="8"/>
        <v>C2.I4 Elabora textos escritos básicos, utilizando vocabulario técnico vinculado al programa de estudio</v>
      </c>
    </row>
    <row r="525" spans="1:13" s="62" customFormat="1" x14ac:dyDescent="0.2">
      <c r="A525" s="369"/>
      <c r="B525" s="364"/>
      <c r="C525" s="147"/>
      <c r="D525" s="148"/>
      <c r="E525" s="149"/>
      <c r="F525" s="150"/>
      <c r="G525" s="299" t="s">
        <v>926</v>
      </c>
      <c r="H525" s="143" t="s">
        <v>923</v>
      </c>
      <c r="I525" s="142" t="s">
        <v>924</v>
      </c>
      <c r="J525" s="142" t="s">
        <v>925</v>
      </c>
      <c r="K525" s="144"/>
      <c r="L525" s="151"/>
      <c r="M525" s="146" t="str">
        <f t="shared" si="8"/>
        <v>C2.I5 Traduce textos relacionados a su programa de estudios al idioma inglés, con pertinencia coontextual y cultural</v>
      </c>
    </row>
    <row r="526" spans="1:13" s="62" customFormat="1" hidden="1" x14ac:dyDescent="0.2">
      <c r="A526" s="369"/>
      <c r="B526" s="364"/>
      <c r="C526" s="147"/>
      <c r="D526" s="148"/>
      <c r="E526" s="149"/>
      <c r="F526" s="150"/>
      <c r="G526" s="143"/>
      <c r="H526" s="143"/>
      <c r="I526" s="142"/>
      <c r="J526" s="142"/>
      <c r="K526" s="144"/>
      <c r="L526" s="151"/>
      <c r="M526" s="146" t="str">
        <f t="shared" si="8"/>
        <v xml:space="preserve">   </v>
      </c>
    </row>
    <row r="527" spans="1:13" s="62" customFormat="1" hidden="1" x14ac:dyDescent="0.2">
      <c r="A527" s="369"/>
      <c r="B527" s="364"/>
      <c r="C527" s="147"/>
      <c r="D527" s="148"/>
      <c r="E527" s="149"/>
      <c r="F527" s="150"/>
      <c r="G527" s="143"/>
      <c r="H527" s="143"/>
      <c r="I527" s="142"/>
      <c r="J527" s="142"/>
      <c r="K527" s="144"/>
      <c r="L527" s="151"/>
      <c r="M527" s="146" t="str">
        <f t="shared" si="8"/>
        <v xml:space="preserve">   </v>
      </c>
    </row>
    <row r="528" spans="1:13" s="62" customFormat="1" hidden="1" x14ac:dyDescent="0.2">
      <c r="A528" s="369"/>
      <c r="B528" s="364"/>
      <c r="C528" s="147"/>
      <c r="D528" s="148"/>
      <c r="E528" s="149"/>
      <c r="F528" s="150"/>
      <c r="G528" s="143"/>
      <c r="H528" s="143"/>
      <c r="I528" s="142"/>
      <c r="J528" s="142"/>
      <c r="K528" s="144"/>
      <c r="L528" s="151"/>
      <c r="M528" s="146" t="str">
        <f t="shared" si="8"/>
        <v xml:space="preserve">   </v>
      </c>
    </row>
    <row r="529" spans="1:13" s="54" customFormat="1" hidden="1" x14ac:dyDescent="0.2">
      <c r="A529" s="369"/>
      <c r="B529" s="364"/>
      <c r="C529" s="147"/>
      <c r="D529" s="148"/>
      <c r="E529" s="149"/>
      <c r="F529" s="150"/>
      <c r="G529" s="143"/>
      <c r="H529" s="143"/>
      <c r="I529" s="142"/>
      <c r="J529" s="142"/>
      <c r="K529" s="144"/>
      <c r="L529" s="151"/>
      <c r="M529" s="146" t="str">
        <f t="shared" si="8"/>
        <v xml:space="preserve">   </v>
      </c>
    </row>
    <row r="530" spans="1:13" s="54" customFormat="1" hidden="1" x14ac:dyDescent="0.2">
      <c r="A530" s="369"/>
      <c r="B530" s="364"/>
      <c r="C530" s="154"/>
      <c r="D530" s="155"/>
      <c r="E530" s="156"/>
      <c r="F530" s="157"/>
      <c r="G530" s="143"/>
      <c r="H530" s="143"/>
      <c r="I530" s="142"/>
      <c r="J530" s="142"/>
      <c r="K530" s="144"/>
      <c r="L530" s="158"/>
      <c r="M530" s="146" t="str">
        <f t="shared" si="8"/>
        <v xml:space="preserve">   </v>
      </c>
    </row>
    <row r="531" spans="1:13" s="54" customFormat="1" ht="72" customHeight="1" x14ac:dyDescent="0.2">
      <c r="A531" s="369" t="s">
        <v>82</v>
      </c>
      <c r="B531" s="364" t="s">
        <v>106</v>
      </c>
      <c r="C531" s="142" t="s">
        <v>902</v>
      </c>
      <c r="D531" s="258" t="s">
        <v>808</v>
      </c>
      <c r="E531" s="258" t="s">
        <v>807</v>
      </c>
      <c r="F531" s="258" t="s">
        <v>806</v>
      </c>
      <c r="G531" s="301" t="s">
        <v>244</v>
      </c>
      <c r="H531" s="310" t="s">
        <v>908</v>
      </c>
      <c r="I531" s="142" t="s">
        <v>906</v>
      </c>
      <c r="J531" s="142" t="s">
        <v>907</v>
      </c>
      <c r="K531" s="144"/>
      <c r="L531" s="152" t="str">
        <f>CONCATENATE(C531," ",D531," ",E531," ",F531," ",C532," ",D532," ",E532," ",F532)</f>
        <v xml:space="preserve">CE5.C1 Orientar la situación de conflicto para transformarlo en una oportunidad de negociación constructiva entre ambas partes que conduzcan al desarrollo personal y profesional.    </v>
      </c>
      <c r="M531" s="146" t="str">
        <f>CONCATENATE(G531," ",H531," ",I531," ",J531)</f>
        <v>C1.I1 Describe Problemas de su área, considerando sus características y efectos</v>
      </c>
    </row>
    <row r="532" spans="1:13" s="54" customFormat="1" ht="38.25" x14ac:dyDescent="0.2">
      <c r="A532" s="369"/>
      <c r="B532" s="364"/>
      <c r="C532" s="153"/>
      <c r="D532" s="148"/>
      <c r="E532" s="149"/>
      <c r="F532" s="150"/>
      <c r="G532" s="302" t="s">
        <v>248</v>
      </c>
      <c r="H532" s="319" t="s">
        <v>904</v>
      </c>
      <c r="I532" s="302" t="s">
        <v>918</v>
      </c>
      <c r="J532" s="302" t="s">
        <v>919</v>
      </c>
      <c r="K532" s="144"/>
      <c r="L532" s="151"/>
      <c r="M532" s="146" t="str">
        <f>CONCATENATE(G532," ",H532," ",I532," ",J532)</f>
        <v xml:space="preserve">C1.I2 Caracteriza las causas y consecuencias de situaciones o  problemas del área de desempeño,  analizando la información disponible. </v>
      </c>
    </row>
    <row r="533" spans="1:13" s="54" customFormat="1" ht="25.5" x14ac:dyDescent="0.2">
      <c r="A533" s="369"/>
      <c r="B533" s="364"/>
      <c r="C533" s="147"/>
      <c r="D533" s="148"/>
      <c r="E533" s="149"/>
      <c r="F533" s="150"/>
      <c r="G533" s="303" t="s">
        <v>252</v>
      </c>
      <c r="H533" s="320" t="s">
        <v>261</v>
      </c>
      <c r="I533" s="303" t="s">
        <v>916</v>
      </c>
      <c r="J533" s="303" t="s">
        <v>917</v>
      </c>
      <c r="K533" s="144"/>
      <c r="L533" s="151"/>
      <c r="M533" s="146" t="str">
        <f>CONCATENATE(G533," ",H533," ",I533," ",J533)</f>
        <v>C1.I3 Selecciona las herramientas, considerando el problema identificado y su eficacia de acción.</v>
      </c>
    </row>
    <row r="534" spans="1:13" s="54" customFormat="1" ht="51" x14ac:dyDescent="0.2">
      <c r="A534" s="369"/>
      <c r="B534" s="364"/>
      <c r="C534" s="147"/>
      <c r="D534" s="148"/>
      <c r="E534" s="149"/>
      <c r="F534" s="150"/>
      <c r="G534" s="303" t="s">
        <v>652</v>
      </c>
      <c r="H534" s="320" t="s">
        <v>905</v>
      </c>
      <c r="I534" s="303" t="s">
        <v>914</v>
      </c>
      <c r="J534" s="303" t="s">
        <v>915</v>
      </c>
      <c r="K534" s="144"/>
      <c r="L534" s="151"/>
      <c r="M534" s="146" t="str">
        <f>CONCATENATE(G534," ",H534," ",I534," ",J534)</f>
        <v>C1.I4 Propone  Propone alternativas de solución efectiva del problema, teniendo en cuenta hechos, referentes de fuentes bibliográficas y las herramientas de apoyo.</v>
      </c>
    </row>
    <row r="535" spans="1:13" s="62" customFormat="1" hidden="1" x14ac:dyDescent="0.2">
      <c r="A535" s="369"/>
      <c r="B535" s="364"/>
      <c r="C535" s="147"/>
      <c r="D535" s="148"/>
      <c r="E535" s="149"/>
      <c r="F535" s="150"/>
      <c r="G535" s="143"/>
      <c r="H535" s="143"/>
      <c r="I535" s="142"/>
      <c r="J535" s="142"/>
      <c r="K535" s="144"/>
      <c r="L535" s="151"/>
      <c r="M535" s="146" t="str">
        <f t="shared" si="8"/>
        <v xml:space="preserve">   </v>
      </c>
    </row>
    <row r="536" spans="1:13" s="62" customFormat="1" hidden="1" x14ac:dyDescent="0.2">
      <c r="A536" s="369"/>
      <c r="B536" s="364"/>
      <c r="C536" s="147"/>
      <c r="D536" s="148"/>
      <c r="E536" s="149"/>
      <c r="F536" s="150"/>
      <c r="G536" s="143"/>
      <c r="H536" s="143"/>
      <c r="I536" s="142"/>
      <c r="J536" s="142"/>
      <c r="K536" s="144"/>
      <c r="L536" s="151"/>
      <c r="M536" s="146" t="str">
        <f t="shared" si="8"/>
        <v xml:space="preserve">   </v>
      </c>
    </row>
    <row r="537" spans="1:13" s="62" customFormat="1" hidden="1" x14ac:dyDescent="0.2">
      <c r="A537" s="369"/>
      <c r="B537" s="364"/>
      <c r="C537" s="147"/>
      <c r="D537" s="148"/>
      <c r="E537" s="149"/>
      <c r="F537" s="150"/>
      <c r="G537" s="143"/>
      <c r="H537" s="143"/>
      <c r="I537" s="142"/>
      <c r="J537" s="142"/>
      <c r="K537" s="144"/>
      <c r="L537" s="151"/>
      <c r="M537" s="146" t="str">
        <f t="shared" si="8"/>
        <v xml:space="preserve">   </v>
      </c>
    </row>
    <row r="538" spans="1:13" s="62" customFormat="1" hidden="1" x14ac:dyDescent="0.2">
      <c r="A538" s="369"/>
      <c r="B538" s="364"/>
      <c r="C538" s="147"/>
      <c r="D538" s="148"/>
      <c r="E538" s="149"/>
      <c r="F538" s="150"/>
      <c r="G538" s="143"/>
      <c r="H538" s="143"/>
      <c r="I538" s="142"/>
      <c r="J538" s="142"/>
      <c r="K538" s="144"/>
      <c r="L538" s="151"/>
      <c r="M538" s="146" t="str">
        <f t="shared" si="8"/>
        <v xml:space="preserve">   </v>
      </c>
    </row>
    <row r="539" spans="1:13" s="54" customFormat="1" hidden="1" x14ac:dyDescent="0.2">
      <c r="A539" s="369"/>
      <c r="B539" s="364"/>
      <c r="C539" s="147"/>
      <c r="D539" s="148"/>
      <c r="E539" s="149"/>
      <c r="F539" s="150"/>
      <c r="G539" s="143"/>
      <c r="H539" s="143"/>
      <c r="I539" s="142"/>
      <c r="J539" s="142"/>
      <c r="K539" s="144"/>
      <c r="L539" s="151"/>
      <c r="M539" s="146" t="str">
        <f t="shared" si="8"/>
        <v xml:space="preserve">   </v>
      </c>
    </row>
    <row r="540" spans="1:13" s="54" customFormat="1" hidden="1" x14ac:dyDescent="0.2">
      <c r="A540" s="369"/>
      <c r="B540" s="364"/>
      <c r="C540" s="154"/>
      <c r="D540" s="155"/>
      <c r="E540" s="156"/>
      <c r="F540" s="157"/>
      <c r="G540" s="143"/>
      <c r="H540" s="143"/>
      <c r="I540" s="142"/>
      <c r="J540" s="142"/>
      <c r="K540" s="144"/>
      <c r="L540" s="151"/>
      <c r="M540" s="146" t="str">
        <f t="shared" si="8"/>
        <v xml:space="preserve">   </v>
      </c>
    </row>
    <row r="541" spans="1:13" s="54" customFormat="1" ht="15" hidden="1" customHeight="1" x14ac:dyDescent="0.2">
      <c r="A541" s="369" t="s">
        <v>82</v>
      </c>
      <c r="B541" s="364" t="s">
        <v>106</v>
      </c>
      <c r="C541" s="142"/>
      <c r="D541" s="142"/>
      <c r="E541" s="142"/>
      <c r="F541" s="142"/>
      <c r="G541" s="143"/>
      <c r="H541" s="143"/>
      <c r="I541" s="142"/>
      <c r="J541" s="142"/>
      <c r="K541" s="144"/>
      <c r="L541" s="152" t="str">
        <f>CONCATENATE(C541," ",D541," ",E541," ",F541," ",C542," ",D542," ",E542," ",F542)</f>
        <v xml:space="preserve">       </v>
      </c>
      <c r="M541" s="146" t="str">
        <f t="shared" si="8"/>
        <v xml:space="preserve">   </v>
      </c>
    </row>
    <row r="542" spans="1:13" s="54" customFormat="1" hidden="1" x14ac:dyDescent="0.2">
      <c r="A542" s="369"/>
      <c r="B542" s="364"/>
      <c r="C542" s="153"/>
      <c r="D542" s="148"/>
      <c r="E542" s="149"/>
      <c r="F542" s="150"/>
      <c r="G542" s="143"/>
      <c r="H542" s="143"/>
      <c r="I542" s="142"/>
      <c r="J542" s="142"/>
      <c r="K542" s="144"/>
      <c r="L542" s="151"/>
      <c r="M542" s="146" t="str">
        <f t="shared" si="8"/>
        <v xml:space="preserve">   </v>
      </c>
    </row>
    <row r="543" spans="1:13" s="54" customFormat="1" hidden="1" x14ac:dyDescent="0.2">
      <c r="A543" s="369"/>
      <c r="B543" s="364"/>
      <c r="C543" s="147"/>
      <c r="D543" s="148"/>
      <c r="E543" s="149"/>
      <c r="F543" s="150"/>
      <c r="G543" s="143"/>
      <c r="H543" s="143"/>
      <c r="I543" s="142"/>
      <c r="J543" s="142"/>
      <c r="K543" s="144"/>
      <c r="L543" s="151"/>
      <c r="M543" s="146" t="str">
        <f t="shared" si="8"/>
        <v xml:space="preserve">   </v>
      </c>
    </row>
    <row r="544" spans="1:13" s="54" customFormat="1" hidden="1" x14ac:dyDescent="0.2">
      <c r="A544" s="369"/>
      <c r="B544" s="364"/>
      <c r="C544" s="147"/>
      <c r="D544" s="148"/>
      <c r="E544" s="149"/>
      <c r="F544" s="150"/>
      <c r="G544" s="143"/>
      <c r="H544" s="143"/>
      <c r="I544" s="142"/>
      <c r="J544" s="142"/>
      <c r="K544" s="144"/>
      <c r="L544" s="151"/>
      <c r="M544" s="146" t="str">
        <f t="shared" si="8"/>
        <v xml:space="preserve">   </v>
      </c>
    </row>
    <row r="545" spans="1:13" s="62" customFormat="1" hidden="1" x14ac:dyDescent="0.2">
      <c r="A545" s="369"/>
      <c r="B545" s="364"/>
      <c r="C545" s="147"/>
      <c r="D545" s="148"/>
      <c r="E545" s="149"/>
      <c r="F545" s="150"/>
      <c r="G545" s="143"/>
      <c r="H545" s="143"/>
      <c r="I545" s="142"/>
      <c r="J545" s="142"/>
      <c r="K545" s="144"/>
      <c r="L545" s="151"/>
      <c r="M545" s="146" t="str">
        <f t="shared" si="8"/>
        <v xml:space="preserve">   </v>
      </c>
    </row>
    <row r="546" spans="1:13" s="62" customFormat="1" hidden="1" x14ac:dyDescent="0.2">
      <c r="A546" s="369"/>
      <c r="B546" s="364"/>
      <c r="C546" s="147"/>
      <c r="D546" s="148"/>
      <c r="E546" s="149"/>
      <c r="F546" s="150"/>
      <c r="G546" s="143"/>
      <c r="H546" s="143"/>
      <c r="I546" s="142"/>
      <c r="J546" s="142"/>
      <c r="K546" s="144"/>
      <c r="L546" s="151"/>
      <c r="M546" s="146" t="str">
        <f t="shared" si="8"/>
        <v xml:space="preserve">   </v>
      </c>
    </row>
    <row r="547" spans="1:13" s="62" customFormat="1" hidden="1" x14ac:dyDescent="0.2">
      <c r="A547" s="369"/>
      <c r="B547" s="364"/>
      <c r="C547" s="147"/>
      <c r="D547" s="148"/>
      <c r="E547" s="149"/>
      <c r="F547" s="150"/>
      <c r="G547" s="143"/>
      <c r="H547" s="143"/>
      <c r="I547" s="142"/>
      <c r="J547" s="142"/>
      <c r="K547" s="144"/>
      <c r="L547" s="151"/>
      <c r="M547" s="146" t="str">
        <f t="shared" si="8"/>
        <v xml:space="preserve">   </v>
      </c>
    </row>
    <row r="548" spans="1:13" s="62" customFormat="1" hidden="1" x14ac:dyDescent="0.2">
      <c r="A548" s="369"/>
      <c r="B548" s="364"/>
      <c r="C548" s="147"/>
      <c r="D548" s="148"/>
      <c r="E548" s="149"/>
      <c r="F548" s="150"/>
      <c r="G548" s="143"/>
      <c r="H548" s="143"/>
      <c r="I548" s="142"/>
      <c r="J548" s="142"/>
      <c r="K548" s="144"/>
      <c r="L548" s="151"/>
      <c r="M548" s="146" t="str">
        <f t="shared" si="8"/>
        <v xml:space="preserve">   </v>
      </c>
    </row>
    <row r="549" spans="1:13" s="54" customFormat="1" hidden="1" x14ac:dyDescent="0.2">
      <c r="A549" s="369"/>
      <c r="B549" s="364"/>
      <c r="C549" s="147"/>
      <c r="D549" s="148"/>
      <c r="E549" s="149"/>
      <c r="F549" s="150"/>
      <c r="G549" s="143"/>
      <c r="H549" s="143"/>
      <c r="I549" s="142"/>
      <c r="J549" s="142"/>
      <c r="K549" s="144"/>
      <c r="L549" s="151"/>
      <c r="M549" s="146" t="str">
        <f t="shared" si="8"/>
        <v xml:space="preserve">   </v>
      </c>
    </row>
    <row r="550" spans="1:13" s="54" customFormat="1" hidden="1" x14ac:dyDescent="0.2">
      <c r="A550" s="369"/>
      <c r="B550" s="364"/>
      <c r="C550" s="154"/>
      <c r="D550" s="155"/>
      <c r="E550" s="156"/>
      <c r="F550" s="157"/>
      <c r="G550" s="143"/>
      <c r="H550" s="143"/>
      <c r="I550" s="142"/>
      <c r="J550" s="142"/>
      <c r="K550" s="144"/>
      <c r="L550" s="158"/>
      <c r="M550" s="146" t="str">
        <f t="shared" si="8"/>
        <v xml:space="preserve">   </v>
      </c>
    </row>
    <row r="551" spans="1:13" s="54" customFormat="1" ht="15" hidden="1" customHeight="1" x14ac:dyDescent="0.2">
      <c r="A551" s="369" t="s">
        <v>82</v>
      </c>
      <c r="B551" s="364" t="s">
        <v>106</v>
      </c>
      <c r="C551" s="142"/>
      <c r="D551" s="142"/>
      <c r="E551" s="142"/>
      <c r="F551" s="142"/>
      <c r="G551" s="143"/>
      <c r="H551" s="143"/>
      <c r="I551" s="142"/>
      <c r="J551" s="142"/>
      <c r="K551" s="144"/>
      <c r="L551" s="152" t="str">
        <f>CONCATENATE(C551," ",D551," ",E551," ",F551," ",C552," ",D552," ",E552," ",F552)</f>
        <v xml:space="preserve">       </v>
      </c>
      <c r="M551" s="146" t="str">
        <f t="shared" si="8"/>
        <v xml:space="preserve">   </v>
      </c>
    </row>
    <row r="552" spans="1:13" s="54" customFormat="1" hidden="1" x14ac:dyDescent="0.2">
      <c r="A552" s="369"/>
      <c r="B552" s="364"/>
      <c r="C552" s="153"/>
      <c r="D552" s="148"/>
      <c r="E552" s="149"/>
      <c r="F552" s="150"/>
      <c r="G552" s="143"/>
      <c r="H552" s="143"/>
      <c r="I552" s="142"/>
      <c r="J552" s="142"/>
      <c r="K552" s="144"/>
      <c r="L552" s="151"/>
      <c r="M552" s="146" t="str">
        <f t="shared" si="8"/>
        <v xml:space="preserve">   </v>
      </c>
    </row>
    <row r="553" spans="1:13" s="54" customFormat="1" hidden="1" x14ac:dyDescent="0.2">
      <c r="A553" s="369"/>
      <c r="B553" s="364"/>
      <c r="C553" s="147"/>
      <c r="D553" s="148"/>
      <c r="E553" s="149"/>
      <c r="F553" s="150"/>
      <c r="G553" s="143"/>
      <c r="H553" s="143"/>
      <c r="I553" s="142"/>
      <c r="J553" s="142"/>
      <c r="K553" s="144"/>
      <c r="L553" s="151"/>
      <c r="M553" s="146" t="str">
        <f t="shared" si="8"/>
        <v xml:space="preserve">   </v>
      </c>
    </row>
    <row r="554" spans="1:13" s="54" customFormat="1" hidden="1" x14ac:dyDescent="0.2">
      <c r="A554" s="369"/>
      <c r="B554" s="364"/>
      <c r="C554" s="147"/>
      <c r="D554" s="148"/>
      <c r="E554" s="149"/>
      <c r="F554" s="150"/>
      <c r="G554" s="143"/>
      <c r="H554" s="143"/>
      <c r="I554" s="142"/>
      <c r="J554" s="142"/>
      <c r="K554" s="144"/>
      <c r="L554" s="151"/>
      <c r="M554" s="146" t="str">
        <f t="shared" si="8"/>
        <v xml:space="preserve">   </v>
      </c>
    </row>
    <row r="555" spans="1:13" s="62" customFormat="1" hidden="1" x14ac:dyDescent="0.2">
      <c r="A555" s="369"/>
      <c r="B555" s="364"/>
      <c r="C555" s="147"/>
      <c r="D555" s="148"/>
      <c r="E555" s="149"/>
      <c r="F555" s="150"/>
      <c r="G555" s="143"/>
      <c r="H555" s="143"/>
      <c r="I555" s="142"/>
      <c r="J555" s="142"/>
      <c r="K555" s="144"/>
      <c r="L555" s="151"/>
      <c r="M555" s="146" t="str">
        <f t="shared" si="8"/>
        <v xml:space="preserve">   </v>
      </c>
    </row>
    <row r="556" spans="1:13" s="62" customFormat="1" hidden="1" x14ac:dyDescent="0.2">
      <c r="A556" s="369"/>
      <c r="B556" s="364"/>
      <c r="C556" s="147"/>
      <c r="D556" s="148"/>
      <c r="E556" s="149"/>
      <c r="F556" s="150"/>
      <c r="G556" s="143"/>
      <c r="H556" s="143"/>
      <c r="I556" s="142"/>
      <c r="J556" s="142"/>
      <c r="K556" s="144"/>
      <c r="L556" s="151"/>
      <c r="M556" s="146" t="str">
        <f t="shared" si="8"/>
        <v xml:space="preserve">   </v>
      </c>
    </row>
    <row r="557" spans="1:13" s="62" customFormat="1" hidden="1" x14ac:dyDescent="0.2">
      <c r="A557" s="369"/>
      <c r="B557" s="364"/>
      <c r="C557" s="147"/>
      <c r="D557" s="148"/>
      <c r="E557" s="149"/>
      <c r="F557" s="150"/>
      <c r="G557" s="143"/>
      <c r="H557" s="143"/>
      <c r="I557" s="142"/>
      <c r="J557" s="142"/>
      <c r="K557" s="144"/>
      <c r="L557" s="151"/>
      <c r="M557" s="146" t="str">
        <f t="shared" si="8"/>
        <v xml:space="preserve">   </v>
      </c>
    </row>
    <row r="558" spans="1:13" s="62" customFormat="1" hidden="1" x14ac:dyDescent="0.2">
      <c r="A558" s="369"/>
      <c r="B558" s="364"/>
      <c r="C558" s="147"/>
      <c r="D558" s="148"/>
      <c r="E558" s="149"/>
      <c r="F558" s="150"/>
      <c r="G558" s="143"/>
      <c r="H558" s="143"/>
      <c r="I558" s="142"/>
      <c r="J558" s="142"/>
      <c r="K558" s="144"/>
      <c r="L558" s="151"/>
      <c r="M558" s="146" t="str">
        <f t="shared" si="8"/>
        <v xml:space="preserve">   </v>
      </c>
    </row>
    <row r="559" spans="1:13" s="54" customFormat="1" hidden="1" x14ac:dyDescent="0.2">
      <c r="A559" s="369"/>
      <c r="B559" s="364"/>
      <c r="C559" s="147"/>
      <c r="D559" s="148"/>
      <c r="E559" s="149"/>
      <c r="F559" s="150"/>
      <c r="G559" s="143"/>
      <c r="H559" s="143"/>
      <c r="I559" s="142"/>
      <c r="J559" s="142"/>
      <c r="K559" s="144"/>
      <c r="L559" s="151"/>
      <c r="M559" s="146" t="str">
        <f t="shared" si="8"/>
        <v xml:space="preserve">   </v>
      </c>
    </row>
    <row r="560" spans="1:13" s="54" customFormat="1" hidden="1" x14ac:dyDescent="0.2">
      <c r="A560" s="369"/>
      <c r="B560" s="364"/>
      <c r="C560" s="154"/>
      <c r="D560" s="155"/>
      <c r="E560" s="156"/>
      <c r="F560" s="157"/>
      <c r="G560" s="143"/>
      <c r="H560" s="143"/>
      <c r="I560" s="142"/>
      <c r="J560" s="142"/>
      <c r="K560" s="144"/>
      <c r="L560" s="151"/>
      <c r="M560" s="146" t="str">
        <f t="shared" si="8"/>
        <v xml:space="preserve">   </v>
      </c>
    </row>
    <row r="561" spans="1:13" s="54" customFormat="1" ht="15" hidden="1" customHeight="1" x14ac:dyDescent="0.2">
      <c r="A561" s="369" t="s">
        <v>82</v>
      </c>
      <c r="B561" s="364" t="s">
        <v>106</v>
      </c>
      <c r="C561" s="142"/>
      <c r="D561" s="142"/>
      <c r="E561" s="142"/>
      <c r="F561" s="142"/>
      <c r="G561" s="143"/>
      <c r="H561" s="143"/>
      <c r="I561" s="142"/>
      <c r="J561" s="142"/>
      <c r="K561" s="144"/>
      <c r="L561" s="152" t="str">
        <f>CONCATENATE(C561," ",D561," ",E561," ",F561," ",C562," ",D562," ",E562," ",F562)</f>
        <v xml:space="preserve">       </v>
      </c>
      <c r="M561" s="146" t="str">
        <f t="shared" si="8"/>
        <v xml:space="preserve">   </v>
      </c>
    </row>
    <row r="562" spans="1:13" s="54" customFormat="1" hidden="1" x14ac:dyDescent="0.2">
      <c r="A562" s="369"/>
      <c r="B562" s="364"/>
      <c r="C562" s="153"/>
      <c r="D562" s="148"/>
      <c r="E562" s="149"/>
      <c r="F562" s="150"/>
      <c r="G562" s="143"/>
      <c r="H562" s="143"/>
      <c r="I562" s="142"/>
      <c r="J562" s="142"/>
      <c r="K562" s="144"/>
      <c r="L562" s="151"/>
      <c r="M562" s="146" t="str">
        <f t="shared" si="8"/>
        <v xml:space="preserve">   </v>
      </c>
    </row>
    <row r="563" spans="1:13" s="54" customFormat="1" hidden="1" x14ac:dyDescent="0.2">
      <c r="A563" s="369"/>
      <c r="B563" s="364"/>
      <c r="C563" s="147"/>
      <c r="D563" s="148"/>
      <c r="E563" s="149"/>
      <c r="F563" s="150"/>
      <c r="G563" s="143"/>
      <c r="H563" s="143"/>
      <c r="I563" s="142"/>
      <c r="J563" s="142"/>
      <c r="K563" s="144"/>
      <c r="L563" s="151"/>
      <c r="M563" s="146" t="str">
        <f t="shared" si="8"/>
        <v xml:space="preserve">   </v>
      </c>
    </row>
    <row r="564" spans="1:13" s="54" customFormat="1" hidden="1" x14ac:dyDescent="0.2">
      <c r="A564" s="369"/>
      <c r="B564" s="364"/>
      <c r="C564" s="147"/>
      <c r="D564" s="148"/>
      <c r="E564" s="149"/>
      <c r="F564" s="150"/>
      <c r="G564" s="143"/>
      <c r="H564" s="143"/>
      <c r="I564" s="142"/>
      <c r="J564" s="142"/>
      <c r="K564" s="144"/>
      <c r="L564" s="151"/>
      <c r="M564" s="146" t="str">
        <f t="shared" si="8"/>
        <v xml:space="preserve">   </v>
      </c>
    </row>
    <row r="565" spans="1:13" s="62" customFormat="1" hidden="1" x14ac:dyDescent="0.2">
      <c r="A565" s="369"/>
      <c r="B565" s="364"/>
      <c r="C565" s="147"/>
      <c r="D565" s="148"/>
      <c r="E565" s="149"/>
      <c r="F565" s="150"/>
      <c r="G565" s="143"/>
      <c r="H565" s="143"/>
      <c r="I565" s="142"/>
      <c r="J565" s="142"/>
      <c r="K565" s="144"/>
      <c r="L565" s="151"/>
      <c r="M565" s="146" t="str">
        <f t="shared" si="8"/>
        <v xml:space="preserve">   </v>
      </c>
    </row>
    <row r="566" spans="1:13" s="62" customFormat="1" hidden="1" x14ac:dyDescent="0.2">
      <c r="A566" s="369"/>
      <c r="B566" s="364"/>
      <c r="C566" s="147"/>
      <c r="D566" s="148"/>
      <c r="E566" s="149"/>
      <c r="F566" s="150"/>
      <c r="G566" s="143"/>
      <c r="H566" s="143"/>
      <c r="I566" s="142"/>
      <c r="J566" s="142"/>
      <c r="K566" s="144"/>
      <c r="L566" s="151"/>
      <c r="M566" s="146" t="str">
        <f t="shared" si="8"/>
        <v xml:space="preserve">   </v>
      </c>
    </row>
    <row r="567" spans="1:13" s="62" customFormat="1" hidden="1" x14ac:dyDescent="0.2">
      <c r="A567" s="369"/>
      <c r="B567" s="364"/>
      <c r="C567" s="147"/>
      <c r="D567" s="148"/>
      <c r="E567" s="149"/>
      <c r="F567" s="150"/>
      <c r="G567" s="143"/>
      <c r="H567" s="143"/>
      <c r="I567" s="142"/>
      <c r="J567" s="142"/>
      <c r="K567" s="144"/>
      <c r="L567" s="151"/>
      <c r="M567" s="146" t="str">
        <f t="shared" si="8"/>
        <v xml:space="preserve">   </v>
      </c>
    </row>
    <row r="568" spans="1:13" s="62" customFormat="1" hidden="1" x14ac:dyDescent="0.2">
      <c r="A568" s="369"/>
      <c r="B568" s="364"/>
      <c r="C568" s="147"/>
      <c r="D568" s="148"/>
      <c r="E568" s="149"/>
      <c r="F568" s="150"/>
      <c r="G568" s="143"/>
      <c r="H568" s="143"/>
      <c r="I568" s="142"/>
      <c r="J568" s="142"/>
      <c r="K568" s="144"/>
      <c r="L568" s="151"/>
      <c r="M568" s="146" t="str">
        <f t="shared" si="8"/>
        <v xml:space="preserve">   </v>
      </c>
    </row>
    <row r="569" spans="1:13" s="54" customFormat="1" hidden="1" x14ac:dyDescent="0.2">
      <c r="A569" s="369"/>
      <c r="B569" s="364"/>
      <c r="C569" s="147"/>
      <c r="D569" s="148"/>
      <c r="E569" s="149"/>
      <c r="F569" s="150"/>
      <c r="G569" s="143"/>
      <c r="H569" s="143"/>
      <c r="I569" s="142"/>
      <c r="J569" s="142"/>
      <c r="K569" s="144"/>
      <c r="L569" s="151"/>
      <c r="M569" s="146" t="str">
        <f t="shared" si="8"/>
        <v xml:space="preserve">   </v>
      </c>
    </row>
    <row r="570" spans="1:13" s="54" customFormat="1" hidden="1" x14ac:dyDescent="0.2">
      <c r="A570" s="369"/>
      <c r="B570" s="364"/>
      <c r="C570" s="154"/>
      <c r="D570" s="155"/>
      <c r="E570" s="156"/>
      <c r="F570" s="157"/>
      <c r="G570" s="143"/>
      <c r="H570" s="143"/>
      <c r="I570" s="142"/>
      <c r="J570" s="142"/>
      <c r="K570" s="144"/>
      <c r="L570" s="158"/>
      <c r="M570" s="146" t="str">
        <f t="shared" si="8"/>
        <v xml:space="preserve">   </v>
      </c>
    </row>
    <row r="571" spans="1:13" s="54" customFormat="1" ht="15" hidden="1" customHeight="1" x14ac:dyDescent="0.2">
      <c r="A571" s="369" t="s">
        <v>82</v>
      </c>
      <c r="B571" s="364" t="s">
        <v>106</v>
      </c>
      <c r="C571" s="142"/>
      <c r="D571" s="142"/>
      <c r="E571" s="142"/>
      <c r="F571" s="142"/>
      <c r="G571" s="143"/>
      <c r="H571" s="143"/>
      <c r="I571" s="142"/>
      <c r="J571" s="142"/>
      <c r="K571" s="144"/>
      <c r="L571" s="152" t="str">
        <f>CONCATENATE(C571," ",D571," ",E571," ",F571," ",C572," ",D572," ",E572," ",F572)</f>
        <v xml:space="preserve">       </v>
      </c>
      <c r="M571" s="146" t="str">
        <f t="shared" si="8"/>
        <v xml:space="preserve">   </v>
      </c>
    </row>
    <row r="572" spans="1:13" s="54" customFormat="1" hidden="1" x14ac:dyDescent="0.2">
      <c r="A572" s="369"/>
      <c r="B572" s="364"/>
      <c r="C572" s="153"/>
      <c r="D572" s="148"/>
      <c r="E572" s="149"/>
      <c r="F572" s="150"/>
      <c r="G572" s="143"/>
      <c r="H572" s="143"/>
      <c r="I572" s="142"/>
      <c r="J572" s="142"/>
      <c r="K572" s="144"/>
      <c r="L572" s="151"/>
      <c r="M572" s="146" t="str">
        <f t="shared" si="8"/>
        <v xml:space="preserve">   </v>
      </c>
    </row>
    <row r="573" spans="1:13" s="54" customFormat="1" hidden="1" x14ac:dyDescent="0.2">
      <c r="A573" s="369"/>
      <c r="B573" s="364"/>
      <c r="C573" s="147"/>
      <c r="D573" s="148"/>
      <c r="E573" s="149"/>
      <c r="F573" s="150"/>
      <c r="G573" s="143"/>
      <c r="H573" s="143"/>
      <c r="I573" s="142"/>
      <c r="J573" s="142"/>
      <c r="K573" s="144"/>
      <c r="L573" s="151"/>
      <c r="M573" s="146" t="str">
        <f t="shared" si="8"/>
        <v xml:space="preserve">   </v>
      </c>
    </row>
    <row r="574" spans="1:13" s="54" customFormat="1" hidden="1" x14ac:dyDescent="0.2">
      <c r="A574" s="369"/>
      <c r="B574" s="364"/>
      <c r="C574" s="147"/>
      <c r="D574" s="148"/>
      <c r="E574" s="149"/>
      <c r="F574" s="150"/>
      <c r="G574" s="143"/>
      <c r="H574" s="143"/>
      <c r="I574" s="142"/>
      <c r="J574" s="142"/>
      <c r="K574" s="144"/>
      <c r="L574" s="151"/>
      <c r="M574" s="146" t="str">
        <f t="shared" si="8"/>
        <v xml:space="preserve">   </v>
      </c>
    </row>
    <row r="575" spans="1:13" s="62" customFormat="1" hidden="1" x14ac:dyDescent="0.2">
      <c r="A575" s="369"/>
      <c r="B575" s="364"/>
      <c r="C575" s="147"/>
      <c r="D575" s="148"/>
      <c r="E575" s="149"/>
      <c r="F575" s="150"/>
      <c r="G575" s="143"/>
      <c r="H575" s="143"/>
      <c r="I575" s="142"/>
      <c r="J575" s="142"/>
      <c r="K575" s="144"/>
      <c r="L575" s="151"/>
      <c r="M575" s="146" t="str">
        <f t="shared" si="8"/>
        <v xml:space="preserve">   </v>
      </c>
    </row>
    <row r="576" spans="1:13" s="62" customFormat="1" hidden="1" x14ac:dyDescent="0.2">
      <c r="A576" s="369"/>
      <c r="B576" s="364"/>
      <c r="C576" s="147"/>
      <c r="D576" s="148"/>
      <c r="E576" s="149"/>
      <c r="F576" s="150"/>
      <c r="G576" s="143"/>
      <c r="H576" s="143"/>
      <c r="I576" s="142"/>
      <c r="J576" s="142"/>
      <c r="K576" s="144"/>
      <c r="L576" s="151"/>
      <c r="M576" s="146" t="str">
        <f t="shared" si="8"/>
        <v xml:space="preserve">   </v>
      </c>
    </row>
    <row r="577" spans="1:13" s="62" customFormat="1" hidden="1" x14ac:dyDescent="0.2">
      <c r="A577" s="369"/>
      <c r="B577" s="364"/>
      <c r="C577" s="147"/>
      <c r="D577" s="148"/>
      <c r="E577" s="149"/>
      <c r="F577" s="150"/>
      <c r="G577" s="143"/>
      <c r="H577" s="143"/>
      <c r="I577" s="142"/>
      <c r="J577" s="142"/>
      <c r="K577" s="144"/>
      <c r="L577" s="151"/>
      <c r="M577" s="146" t="str">
        <f t="shared" si="8"/>
        <v xml:space="preserve">   </v>
      </c>
    </row>
    <row r="578" spans="1:13" s="62" customFormat="1" hidden="1" x14ac:dyDescent="0.2">
      <c r="A578" s="369"/>
      <c r="B578" s="364"/>
      <c r="C578" s="147"/>
      <c r="D578" s="148"/>
      <c r="E578" s="149"/>
      <c r="F578" s="150"/>
      <c r="G578" s="143"/>
      <c r="H578" s="143"/>
      <c r="I578" s="142"/>
      <c r="J578" s="142"/>
      <c r="K578" s="144"/>
      <c r="L578" s="151"/>
      <c r="M578" s="146" t="str">
        <f t="shared" si="8"/>
        <v xml:space="preserve">   </v>
      </c>
    </row>
    <row r="579" spans="1:13" s="54" customFormat="1" hidden="1" x14ac:dyDescent="0.2">
      <c r="A579" s="369"/>
      <c r="B579" s="364"/>
      <c r="C579" s="147"/>
      <c r="D579" s="148"/>
      <c r="E579" s="149"/>
      <c r="F579" s="150"/>
      <c r="G579" s="143"/>
      <c r="H579" s="143"/>
      <c r="I579" s="142"/>
      <c r="J579" s="142"/>
      <c r="K579" s="144"/>
      <c r="L579" s="151"/>
      <c r="M579" s="146" t="str">
        <f t="shared" si="8"/>
        <v xml:space="preserve">   </v>
      </c>
    </row>
    <row r="580" spans="1:13" s="54" customFormat="1" hidden="1" x14ac:dyDescent="0.2">
      <c r="A580" s="369"/>
      <c r="B580" s="364"/>
      <c r="C580" s="154"/>
      <c r="D580" s="155"/>
      <c r="E580" s="156"/>
      <c r="F580" s="157"/>
      <c r="G580" s="143"/>
      <c r="H580" s="143"/>
      <c r="I580" s="142"/>
      <c r="J580" s="142"/>
      <c r="K580" s="144"/>
      <c r="L580" s="151"/>
      <c r="M580" s="146" t="str">
        <f t="shared" si="8"/>
        <v xml:space="preserve">   </v>
      </c>
    </row>
    <row r="581" spans="1:13" s="54" customFormat="1" ht="15" hidden="1" customHeight="1" x14ac:dyDescent="0.2">
      <c r="A581" s="369" t="s">
        <v>82</v>
      </c>
      <c r="B581" s="364" t="s">
        <v>106</v>
      </c>
      <c r="C581" s="142"/>
      <c r="D581" s="142"/>
      <c r="E581" s="142"/>
      <c r="F581" s="142"/>
      <c r="G581" s="143"/>
      <c r="H581" s="143"/>
      <c r="I581" s="142"/>
      <c r="J581" s="142"/>
      <c r="K581" s="144"/>
      <c r="L581" s="152" t="str">
        <f>CONCATENATE(C581," ",D581," ",E581," ",F581," ",C582," ",D582," ",E582," ",F582)</f>
        <v xml:space="preserve">       </v>
      </c>
      <c r="M581" s="146" t="str">
        <f t="shared" si="8"/>
        <v xml:space="preserve">   </v>
      </c>
    </row>
    <row r="582" spans="1:13" s="54" customFormat="1" hidden="1" x14ac:dyDescent="0.2">
      <c r="A582" s="369"/>
      <c r="B582" s="364"/>
      <c r="C582" s="153"/>
      <c r="D582" s="148"/>
      <c r="E582" s="149"/>
      <c r="F582" s="150"/>
      <c r="G582" s="143"/>
      <c r="H582" s="143"/>
      <c r="I582" s="142"/>
      <c r="J582" s="142"/>
      <c r="K582" s="144"/>
      <c r="L582" s="151"/>
      <c r="M582" s="146" t="str">
        <f t="shared" si="8"/>
        <v xml:space="preserve">   </v>
      </c>
    </row>
    <row r="583" spans="1:13" s="54" customFormat="1" hidden="1" x14ac:dyDescent="0.2">
      <c r="A583" s="369"/>
      <c r="B583" s="364"/>
      <c r="C583" s="147"/>
      <c r="D583" s="148"/>
      <c r="E583" s="149"/>
      <c r="F583" s="150"/>
      <c r="G583" s="143"/>
      <c r="H583" s="143"/>
      <c r="I583" s="142"/>
      <c r="J583" s="142"/>
      <c r="K583" s="144"/>
      <c r="L583" s="151"/>
      <c r="M583" s="146" t="str">
        <f t="shared" si="8"/>
        <v xml:space="preserve">   </v>
      </c>
    </row>
    <row r="584" spans="1:13" s="54" customFormat="1" hidden="1" x14ac:dyDescent="0.2">
      <c r="A584" s="369"/>
      <c r="B584" s="364"/>
      <c r="C584" s="147"/>
      <c r="D584" s="148"/>
      <c r="E584" s="149"/>
      <c r="F584" s="150"/>
      <c r="G584" s="143"/>
      <c r="H584" s="143"/>
      <c r="I584" s="142"/>
      <c r="J584" s="142"/>
      <c r="K584" s="144"/>
      <c r="L584" s="151"/>
      <c r="M584" s="146" t="str">
        <f t="shared" si="8"/>
        <v xml:space="preserve">   </v>
      </c>
    </row>
    <row r="585" spans="1:13" s="62" customFormat="1" hidden="1" x14ac:dyDescent="0.2">
      <c r="A585" s="369"/>
      <c r="B585" s="364"/>
      <c r="C585" s="147"/>
      <c r="D585" s="148"/>
      <c r="E585" s="149"/>
      <c r="F585" s="150"/>
      <c r="G585" s="143"/>
      <c r="H585" s="143"/>
      <c r="I585" s="142"/>
      <c r="J585" s="142"/>
      <c r="K585" s="144"/>
      <c r="L585" s="151"/>
      <c r="M585" s="146" t="str">
        <f t="shared" si="8"/>
        <v xml:space="preserve">   </v>
      </c>
    </row>
    <row r="586" spans="1:13" s="62" customFormat="1" hidden="1" x14ac:dyDescent="0.2">
      <c r="A586" s="369"/>
      <c r="B586" s="364"/>
      <c r="C586" s="147"/>
      <c r="D586" s="148"/>
      <c r="E586" s="149"/>
      <c r="F586" s="150"/>
      <c r="G586" s="143"/>
      <c r="H586" s="143"/>
      <c r="I586" s="142"/>
      <c r="J586" s="142"/>
      <c r="K586" s="144"/>
      <c r="L586" s="151"/>
      <c r="M586" s="146" t="str">
        <f t="shared" si="8"/>
        <v xml:space="preserve">   </v>
      </c>
    </row>
    <row r="587" spans="1:13" s="62" customFormat="1" hidden="1" x14ac:dyDescent="0.2">
      <c r="A587" s="369"/>
      <c r="B587" s="364"/>
      <c r="C587" s="147"/>
      <c r="D587" s="148"/>
      <c r="E587" s="149"/>
      <c r="F587" s="150"/>
      <c r="G587" s="143"/>
      <c r="H587" s="143"/>
      <c r="I587" s="142"/>
      <c r="J587" s="142"/>
      <c r="K587" s="144"/>
      <c r="L587" s="151"/>
      <c r="M587" s="146" t="str">
        <f t="shared" ref="M587:M650" si="9">CONCATENATE(G587," ",H587," ",I587," ",J587)</f>
        <v xml:space="preserve">   </v>
      </c>
    </row>
    <row r="588" spans="1:13" s="62" customFormat="1" hidden="1" x14ac:dyDescent="0.2">
      <c r="A588" s="369"/>
      <c r="B588" s="364"/>
      <c r="C588" s="147"/>
      <c r="D588" s="148"/>
      <c r="E588" s="149"/>
      <c r="F588" s="150"/>
      <c r="G588" s="143"/>
      <c r="H588" s="143"/>
      <c r="I588" s="142"/>
      <c r="J588" s="142"/>
      <c r="K588" s="144"/>
      <c r="L588" s="151"/>
      <c r="M588" s="146" t="str">
        <f t="shared" si="9"/>
        <v xml:space="preserve">   </v>
      </c>
    </row>
    <row r="589" spans="1:13" s="54" customFormat="1" hidden="1" x14ac:dyDescent="0.2">
      <c r="A589" s="369"/>
      <c r="B589" s="364"/>
      <c r="C589" s="147"/>
      <c r="D589" s="148"/>
      <c r="E589" s="149"/>
      <c r="F589" s="150"/>
      <c r="G589" s="143"/>
      <c r="H589" s="143"/>
      <c r="I589" s="142"/>
      <c r="J589" s="142"/>
      <c r="K589" s="144"/>
      <c r="L589" s="151"/>
      <c r="M589" s="146" t="str">
        <f t="shared" si="9"/>
        <v xml:space="preserve">   </v>
      </c>
    </row>
    <row r="590" spans="1:13" s="54" customFormat="1" hidden="1" x14ac:dyDescent="0.2">
      <c r="A590" s="369"/>
      <c r="B590" s="364"/>
      <c r="C590" s="154"/>
      <c r="D590" s="155"/>
      <c r="E590" s="156"/>
      <c r="F590" s="157"/>
      <c r="G590" s="143"/>
      <c r="H590" s="143"/>
      <c r="I590" s="142"/>
      <c r="J590" s="142"/>
      <c r="K590" s="144"/>
      <c r="L590" s="158"/>
      <c r="M590" s="146" t="str">
        <f t="shared" si="9"/>
        <v xml:space="preserve">   </v>
      </c>
    </row>
    <row r="591" spans="1:13" s="54" customFormat="1" ht="15" hidden="1" customHeight="1" x14ac:dyDescent="0.2">
      <c r="A591" s="369" t="s">
        <v>82</v>
      </c>
      <c r="B591" s="364" t="s">
        <v>106</v>
      </c>
      <c r="C591" s="142"/>
      <c r="D591" s="142"/>
      <c r="E591" s="142"/>
      <c r="F591" s="142"/>
      <c r="G591" s="143"/>
      <c r="H591" s="143"/>
      <c r="I591" s="142"/>
      <c r="J591" s="142"/>
      <c r="K591" s="144"/>
      <c r="L591" s="152" t="str">
        <f>CONCATENATE(C591," ",D591," ",E591," ",F591," ",C592," ",D592," ",E592," ",F592)</f>
        <v xml:space="preserve">       </v>
      </c>
      <c r="M591" s="146" t="str">
        <f t="shared" si="9"/>
        <v xml:space="preserve">   </v>
      </c>
    </row>
    <row r="592" spans="1:13" s="54" customFormat="1" hidden="1" x14ac:dyDescent="0.2">
      <c r="A592" s="369"/>
      <c r="B592" s="364"/>
      <c r="C592" s="153"/>
      <c r="D592" s="148"/>
      <c r="E592" s="149"/>
      <c r="F592" s="150"/>
      <c r="G592" s="143"/>
      <c r="H592" s="143"/>
      <c r="I592" s="142"/>
      <c r="J592" s="142"/>
      <c r="K592" s="144"/>
      <c r="L592" s="151"/>
      <c r="M592" s="146" t="str">
        <f t="shared" si="9"/>
        <v xml:space="preserve">   </v>
      </c>
    </row>
    <row r="593" spans="1:13" s="54" customFormat="1" hidden="1" x14ac:dyDescent="0.2">
      <c r="A593" s="369"/>
      <c r="B593" s="364"/>
      <c r="C593" s="147"/>
      <c r="D593" s="148"/>
      <c r="E593" s="149"/>
      <c r="F593" s="150"/>
      <c r="G593" s="143"/>
      <c r="H593" s="143"/>
      <c r="I593" s="142"/>
      <c r="J593" s="142"/>
      <c r="K593" s="144"/>
      <c r="L593" s="151"/>
      <c r="M593" s="146" t="str">
        <f t="shared" si="9"/>
        <v xml:space="preserve">   </v>
      </c>
    </row>
    <row r="594" spans="1:13" s="54" customFormat="1" hidden="1" x14ac:dyDescent="0.2">
      <c r="A594" s="369"/>
      <c r="B594" s="364"/>
      <c r="C594" s="147"/>
      <c r="D594" s="148"/>
      <c r="E594" s="149"/>
      <c r="F594" s="150"/>
      <c r="G594" s="143"/>
      <c r="H594" s="143"/>
      <c r="I594" s="142"/>
      <c r="J594" s="142"/>
      <c r="K594" s="144"/>
      <c r="L594" s="151"/>
      <c r="M594" s="146" t="str">
        <f t="shared" si="9"/>
        <v xml:space="preserve">   </v>
      </c>
    </row>
    <row r="595" spans="1:13" s="62" customFormat="1" hidden="1" x14ac:dyDescent="0.2">
      <c r="A595" s="369"/>
      <c r="B595" s="364"/>
      <c r="C595" s="147"/>
      <c r="D595" s="148"/>
      <c r="E595" s="149"/>
      <c r="F595" s="150"/>
      <c r="G595" s="143"/>
      <c r="H595" s="143"/>
      <c r="I595" s="142"/>
      <c r="J595" s="142"/>
      <c r="K595" s="144"/>
      <c r="L595" s="151"/>
      <c r="M595" s="146" t="str">
        <f t="shared" si="9"/>
        <v xml:space="preserve">   </v>
      </c>
    </row>
    <row r="596" spans="1:13" s="62" customFormat="1" hidden="1" x14ac:dyDescent="0.2">
      <c r="A596" s="369"/>
      <c r="B596" s="364"/>
      <c r="C596" s="147"/>
      <c r="D596" s="148"/>
      <c r="E596" s="149"/>
      <c r="F596" s="150"/>
      <c r="G596" s="143"/>
      <c r="H596" s="143"/>
      <c r="I596" s="142"/>
      <c r="J596" s="142"/>
      <c r="K596" s="144"/>
      <c r="L596" s="151"/>
      <c r="M596" s="146" t="str">
        <f t="shared" si="9"/>
        <v xml:space="preserve">   </v>
      </c>
    </row>
    <row r="597" spans="1:13" s="62" customFormat="1" hidden="1" x14ac:dyDescent="0.2">
      <c r="A597" s="369"/>
      <c r="B597" s="364"/>
      <c r="C597" s="147"/>
      <c r="D597" s="148"/>
      <c r="E597" s="149"/>
      <c r="F597" s="150"/>
      <c r="G597" s="143"/>
      <c r="H597" s="143"/>
      <c r="I597" s="142"/>
      <c r="J597" s="142"/>
      <c r="K597" s="144"/>
      <c r="L597" s="151"/>
      <c r="M597" s="146" t="str">
        <f t="shared" si="9"/>
        <v xml:space="preserve">   </v>
      </c>
    </row>
    <row r="598" spans="1:13" s="62" customFormat="1" hidden="1" x14ac:dyDescent="0.2">
      <c r="A598" s="369"/>
      <c r="B598" s="364"/>
      <c r="C598" s="147"/>
      <c r="D598" s="148"/>
      <c r="E598" s="149"/>
      <c r="F598" s="150"/>
      <c r="G598" s="143"/>
      <c r="H598" s="143"/>
      <c r="I598" s="142"/>
      <c r="J598" s="142"/>
      <c r="K598" s="144"/>
      <c r="L598" s="151"/>
      <c r="M598" s="146" t="str">
        <f t="shared" si="9"/>
        <v xml:space="preserve">   </v>
      </c>
    </row>
    <row r="599" spans="1:13" s="54" customFormat="1" hidden="1" x14ac:dyDescent="0.2">
      <c r="A599" s="369"/>
      <c r="B599" s="364"/>
      <c r="C599" s="147"/>
      <c r="D599" s="148"/>
      <c r="E599" s="149"/>
      <c r="F599" s="150"/>
      <c r="G599" s="143"/>
      <c r="H599" s="143"/>
      <c r="I599" s="142"/>
      <c r="J599" s="142"/>
      <c r="K599" s="144"/>
      <c r="L599" s="151"/>
      <c r="M599" s="146" t="str">
        <f t="shared" si="9"/>
        <v xml:space="preserve">   </v>
      </c>
    </row>
    <row r="600" spans="1:13" s="54" customFormat="1" hidden="1" x14ac:dyDescent="0.2">
      <c r="A600" s="369"/>
      <c r="B600" s="364"/>
      <c r="C600" s="154"/>
      <c r="D600" s="155"/>
      <c r="E600" s="156"/>
      <c r="F600" s="157"/>
      <c r="G600" s="143"/>
      <c r="H600" s="143"/>
      <c r="I600" s="142"/>
      <c r="J600" s="142"/>
      <c r="K600" s="144"/>
      <c r="L600" s="151"/>
      <c r="M600" s="146" t="str">
        <f t="shared" si="9"/>
        <v xml:space="preserve">   </v>
      </c>
    </row>
    <row r="601" spans="1:13" s="54" customFormat="1" ht="15" hidden="1" customHeight="1" x14ac:dyDescent="0.2">
      <c r="A601" s="369" t="s">
        <v>82</v>
      </c>
      <c r="B601" s="364" t="s">
        <v>106</v>
      </c>
      <c r="C601" s="142"/>
      <c r="D601" s="142"/>
      <c r="E601" s="142"/>
      <c r="F601" s="142"/>
      <c r="G601" s="143"/>
      <c r="H601" s="143"/>
      <c r="I601" s="142"/>
      <c r="J601" s="142"/>
      <c r="K601" s="144"/>
      <c r="L601" s="152" t="str">
        <f>CONCATENATE(C601," ",D601," ",E601," ",F601," ",C602," ",D602," ",E602," ",F602)</f>
        <v xml:space="preserve">       </v>
      </c>
      <c r="M601" s="146" t="str">
        <f t="shared" si="9"/>
        <v xml:space="preserve">   </v>
      </c>
    </row>
    <row r="602" spans="1:13" s="54" customFormat="1" hidden="1" x14ac:dyDescent="0.2">
      <c r="A602" s="369"/>
      <c r="B602" s="364"/>
      <c r="C602" s="153"/>
      <c r="D602" s="148"/>
      <c r="E602" s="149"/>
      <c r="F602" s="150"/>
      <c r="G602" s="143"/>
      <c r="H602" s="143"/>
      <c r="I602" s="142"/>
      <c r="J602" s="142"/>
      <c r="K602" s="144"/>
      <c r="L602" s="151"/>
      <c r="M602" s="146" t="str">
        <f t="shared" si="9"/>
        <v xml:space="preserve">   </v>
      </c>
    </row>
    <row r="603" spans="1:13" s="54" customFormat="1" hidden="1" x14ac:dyDescent="0.2">
      <c r="A603" s="369"/>
      <c r="B603" s="364"/>
      <c r="C603" s="147"/>
      <c r="D603" s="148"/>
      <c r="E603" s="149"/>
      <c r="F603" s="150"/>
      <c r="G603" s="143"/>
      <c r="H603" s="143"/>
      <c r="I603" s="142"/>
      <c r="J603" s="142"/>
      <c r="K603" s="144"/>
      <c r="L603" s="151"/>
      <c r="M603" s="146" t="str">
        <f t="shared" si="9"/>
        <v xml:space="preserve">   </v>
      </c>
    </row>
    <row r="604" spans="1:13" s="54" customFormat="1" hidden="1" x14ac:dyDescent="0.2">
      <c r="A604" s="369"/>
      <c r="B604" s="364"/>
      <c r="C604" s="147"/>
      <c r="D604" s="148"/>
      <c r="E604" s="149"/>
      <c r="F604" s="150"/>
      <c r="G604" s="143"/>
      <c r="H604" s="143"/>
      <c r="I604" s="142"/>
      <c r="J604" s="142"/>
      <c r="K604" s="144"/>
      <c r="L604" s="151"/>
      <c r="M604" s="146" t="str">
        <f t="shared" si="9"/>
        <v xml:space="preserve">   </v>
      </c>
    </row>
    <row r="605" spans="1:13" s="62" customFormat="1" hidden="1" x14ac:dyDescent="0.2">
      <c r="A605" s="369"/>
      <c r="B605" s="364"/>
      <c r="C605" s="147"/>
      <c r="D605" s="148"/>
      <c r="E605" s="149"/>
      <c r="F605" s="150"/>
      <c r="G605" s="143"/>
      <c r="H605" s="143"/>
      <c r="I605" s="142"/>
      <c r="J605" s="142"/>
      <c r="K605" s="144"/>
      <c r="L605" s="151"/>
      <c r="M605" s="146" t="str">
        <f t="shared" si="9"/>
        <v xml:space="preserve">   </v>
      </c>
    </row>
    <row r="606" spans="1:13" s="62" customFormat="1" hidden="1" x14ac:dyDescent="0.2">
      <c r="A606" s="369"/>
      <c r="B606" s="364"/>
      <c r="C606" s="147"/>
      <c r="D606" s="148"/>
      <c r="E606" s="149"/>
      <c r="F606" s="150"/>
      <c r="G606" s="143"/>
      <c r="H606" s="143"/>
      <c r="I606" s="142"/>
      <c r="J606" s="142"/>
      <c r="K606" s="144"/>
      <c r="L606" s="151"/>
      <c r="M606" s="146" t="str">
        <f t="shared" si="9"/>
        <v xml:space="preserve">   </v>
      </c>
    </row>
    <row r="607" spans="1:13" s="62" customFormat="1" hidden="1" x14ac:dyDescent="0.2">
      <c r="A607" s="369"/>
      <c r="B607" s="364"/>
      <c r="C607" s="147"/>
      <c r="D607" s="148"/>
      <c r="E607" s="149"/>
      <c r="F607" s="150"/>
      <c r="G607" s="143"/>
      <c r="H607" s="143"/>
      <c r="I607" s="142"/>
      <c r="J607" s="142"/>
      <c r="K607" s="144"/>
      <c r="L607" s="151"/>
      <c r="M607" s="146" t="str">
        <f t="shared" si="9"/>
        <v xml:space="preserve">   </v>
      </c>
    </row>
    <row r="608" spans="1:13" s="62" customFormat="1" hidden="1" x14ac:dyDescent="0.2">
      <c r="A608" s="369"/>
      <c r="B608" s="364"/>
      <c r="C608" s="147"/>
      <c r="D608" s="148"/>
      <c r="E608" s="149"/>
      <c r="F608" s="150"/>
      <c r="G608" s="143"/>
      <c r="H608" s="143"/>
      <c r="I608" s="142"/>
      <c r="J608" s="142"/>
      <c r="K608" s="144"/>
      <c r="L608" s="151"/>
      <c r="M608" s="146" t="str">
        <f t="shared" si="9"/>
        <v xml:space="preserve">   </v>
      </c>
    </row>
    <row r="609" spans="1:13" s="54" customFormat="1" hidden="1" x14ac:dyDescent="0.2">
      <c r="A609" s="369"/>
      <c r="B609" s="364"/>
      <c r="C609" s="147"/>
      <c r="D609" s="148"/>
      <c r="E609" s="149"/>
      <c r="F609" s="150"/>
      <c r="G609" s="143"/>
      <c r="H609" s="143"/>
      <c r="I609" s="142"/>
      <c r="J609" s="142"/>
      <c r="K609" s="144"/>
      <c r="L609" s="151"/>
      <c r="M609" s="146" t="str">
        <f t="shared" si="9"/>
        <v xml:space="preserve">   </v>
      </c>
    </row>
    <row r="610" spans="1:13" s="54" customFormat="1" hidden="1" x14ac:dyDescent="0.2">
      <c r="A610" s="369"/>
      <c r="B610" s="364"/>
      <c r="C610" s="154"/>
      <c r="D610" s="155"/>
      <c r="E610" s="156"/>
      <c r="F610" s="157"/>
      <c r="G610" s="143"/>
      <c r="H610" s="143"/>
      <c r="I610" s="142"/>
      <c r="J610" s="142"/>
      <c r="K610" s="144"/>
      <c r="L610" s="158"/>
      <c r="M610" s="146" t="str">
        <f t="shared" si="9"/>
        <v xml:space="preserve">   </v>
      </c>
    </row>
    <row r="611" spans="1:13" x14ac:dyDescent="0.2">
      <c r="A611" s="63"/>
      <c r="B611" s="63"/>
      <c r="C611" s="159"/>
      <c r="D611" s="160"/>
      <c r="E611" s="160"/>
      <c r="F611" s="160"/>
      <c r="G611" s="159"/>
      <c r="H611" s="160"/>
      <c r="I611" s="160"/>
      <c r="J611" s="160"/>
      <c r="K611" s="161"/>
      <c r="L611" s="162"/>
      <c r="M611" s="146" t="str">
        <f t="shared" si="9"/>
        <v xml:space="preserve">   </v>
      </c>
    </row>
    <row r="612" spans="1:13" s="62" customFormat="1" ht="45.75" customHeight="1" x14ac:dyDescent="0.2">
      <c r="A612" s="368" t="s">
        <v>83</v>
      </c>
      <c r="B612" s="365" t="s">
        <v>105</v>
      </c>
      <c r="C612" s="256" t="s">
        <v>433</v>
      </c>
      <c r="D612" s="256" t="s">
        <v>434</v>
      </c>
      <c r="E612" s="256" t="s">
        <v>435</v>
      </c>
      <c r="F612" s="256" t="s">
        <v>436</v>
      </c>
      <c r="G612" s="257" t="s">
        <v>244</v>
      </c>
      <c r="H612" s="143" t="s">
        <v>319</v>
      </c>
      <c r="I612" s="256" t="s">
        <v>437</v>
      </c>
      <c r="J612" s="256" t="s">
        <v>321</v>
      </c>
      <c r="K612" s="144"/>
      <c r="L612" s="145" t="str">
        <f>CONCATENATE(C612," ",D612," ",E612," ",F612," ",C613," ",D613," ",E613," ",F613)</f>
        <v xml:space="preserve">UC3.C1 Identificar oportunidades de negocios, según necesidades del mercado y/u objetivos de la empresa.    </v>
      </c>
      <c r="M612" s="146" t="str">
        <f t="shared" si="9"/>
        <v>C1.I1 Realiza la búsqueda de oportunidades de negocios evaluando las necesidades del mercado, de acuerdo a los objetivos de la empresa.</v>
      </c>
    </row>
    <row r="613" spans="1:13" s="62" customFormat="1" ht="51" x14ac:dyDescent="0.2">
      <c r="A613" s="368"/>
      <c r="B613" s="365"/>
      <c r="C613" s="259"/>
      <c r="D613" s="260"/>
      <c r="E613" s="261"/>
      <c r="F613" s="262"/>
      <c r="G613" s="257" t="s">
        <v>248</v>
      </c>
      <c r="H613" s="143" t="s">
        <v>245</v>
      </c>
      <c r="I613" s="256" t="s">
        <v>438</v>
      </c>
      <c r="J613" s="256" t="s">
        <v>439</v>
      </c>
      <c r="K613" s="144"/>
      <c r="L613" s="151"/>
      <c r="M613" s="146" t="str">
        <f t="shared" si="9"/>
        <v>C1.I2 Elabora informes evaluando las oportunidades y riesgos detectados, de acuerdo a las indicaciones del profesional responsable, para facilitar la toma de decisiones.</v>
      </c>
    </row>
    <row r="614" spans="1:13" s="62" customFormat="1" ht="63.75" x14ac:dyDescent="0.2">
      <c r="A614" s="368"/>
      <c r="B614" s="365"/>
      <c r="C614" s="259"/>
      <c r="D614" s="260"/>
      <c r="E614" s="261"/>
      <c r="F614" s="262"/>
      <c r="G614" s="257" t="s">
        <v>252</v>
      </c>
      <c r="H614" s="143" t="s">
        <v>440</v>
      </c>
      <c r="I614" s="256" t="s">
        <v>441</v>
      </c>
      <c r="J614" s="256" t="s">
        <v>439</v>
      </c>
      <c r="K614" s="144"/>
      <c r="L614" s="151"/>
      <c r="M614" s="146" t="str">
        <f t="shared" si="9"/>
        <v>C1.I3 Formula planes de negocios para aprovechar las oportunidades y enfrentar los riesgos detectados evaluando las variables del entorno, de acuerdo a las indicaciones del profesional responsable, para facilitar la toma de decisiones.</v>
      </c>
    </row>
    <row r="615" spans="1:13" s="62" customFormat="1" hidden="1" x14ac:dyDescent="0.2">
      <c r="A615" s="368"/>
      <c r="B615" s="365"/>
      <c r="C615" s="147"/>
      <c r="D615" s="148"/>
      <c r="E615" s="149"/>
      <c r="F615" s="150"/>
      <c r="G615" s="143"/>
      <c r="H615" s="143"/>
      <c r="I615" s="142"/>
      <c r="J615" s="142"/>
      <c r="K615" s="144"/>
      <c r="L615" s="151"/>
      <c r="M615" s="146" t="str">
        <f t="shared" si="9"/>
        <v xml:space="preserve">   </v>
      </c>
    </row>
    <row r="616" spans="1:13" s="62" customFormat="1" hidden="1" x14ac:dyDescent="0.2">
      <c r="A616" s="368"/>
      <c r="B616" s="365"/>
      <c r="C616" s="147"/>
      <c r="D616" s="148"/>
      <c r="E616" s="149"/>
      <c r="F616" s="150"/>
      <c r="G616" s="143"/>
      <c r="H616" s="143"/>
      <c r="I616" s="142"/>
      <c r="J616" s="142"/>
      <c r="K616" s="144"/>
      <c r="L616" s="151"/>
      <c r="M616" s="146" t="str">
        <f t="shared" si="9"/>
        <v xml:space="preserve">   </v>
      </c>
    </row>
    <row r="617" spans="1:13" s="62" customFormat="1" hidden="1" x14ac:dyDescent="0.2">
      <c r="A617" s="368"/>
      <c r="B617" s="365"/>
      <c r="C617" s="147"/>
      <c r="D617" s="148"/>
      <c r="E617" s="149"/>
      <c r="F617" s="150"/>
      <c r="G617" s="143"/>
      <c r="H617" s="143"/>
      <c r="I617" s="142"/>
      <c r="J617" s="142"/>
      <c r="K617" s="144"/>
      <c r="L617" s="151"/>
      <c r="M617" s="146" t="str">
        <f t="shared" si="9"/>
        <v xml:space="preserve">   </v>
      </c>
    </row>
    <row r="618" spans="1:13" s="62" customFormat="1" hidden="1" x14ac:dyDescent="0.2">
      <c r="A618" s="368"/>
      <c r="B618" s="365"/>
      <c r="C618" s="147"/>
      <c r="D618" s="148"/>
      <c r="E618" s="149"/>
      <c r="F618" s="150"/>
      <c r="G618" s="143"/>
      <c r="H618" s="143"/>
      <c r="I618" s="142"/>
      <c r="J618" s="142"/>
      <c r="K618" s="144"/>
      <c r="L618" s="151"/>
      <c r="M618" s="146" t="str">
        <f t="shared" si="9"/>
        <v xml:space="preserve">   </v>
      </c>
    </row>
    <row r="619" spans="1:13" s="62" customFormat="1" hidden="1" x14ac:dyDescent="0.2">
      <c r="A619" s="368"/>
      <c r="B619" s="365"/>
      <c r="C619" s="147"/>
      <c r="D619" s="148"/>
      <c r="E619" s="149"/>
      <c r="F619" s="150"/>
      <c r="G619" s="143"/>
      <c r="H619" s="143"/>
      <c r="I619" s="142"/>
      <c r="J619" s="142"/>
      <c r="K619" s="144"/>
      <c r="L619" s="151"/>
      <c r="M619" s="146" t="str">
        <f t="shared" si="9"/>
        <v xml:space="preserve">   </v>
      </c>
    </row>
    <row r="620" spans="1:13" s="62" customFormat="1" hidden="1" x14ac:dyDescent="0.2">
      <c r="A620" s="368"/>
      <c r="B620" s="365"/>
      <c r="C620" s="147"/>
      <c r="D620" s="148"/>
      <c r="E620" s="149"/>
      <c r="F620" s="150"/>
      <c r="G620" s="143"/>
      <c r="H620" s="143"/>
      <c r="I620" s="142"/>
      <c r="J620" s="142"/>
      <c r="K620" s="144"/>
      <c r="L620" s="151"/>
      <c r="M620" s="146" t="str">
        <f t="shared" si="9"/>
        <v xml:space="preserve">   </v>
      </c>
    </row>
    <row r="621" spans="1:13" s="62" customFormat="1" hidden="1" x14ac:dyDescent="0.2">
      <c r="A621" s="368"/>
      <c r="B621" s="365"/>
      <c r="C621" s="147"/>
      <c r="D621" s="148"/>
      <c r="E621" s="149"/>
      <c r="F621" s="150"/>
      <c r="G621" s="143"/>
      <c r="H621" s="143"/>
      <c r="I621" s="142"/>
      <c r="J621" s="142"/>
      <c r="K621" s="144"/>
      <c r="L621" s="151"/>
      <c r="M621" s="146" t="str">
        <f t="shared" si="9"/>
        <v xml:space="preserve">   </v>
      </c>
    </row>
    <row r="622" spans="1:13" s="62" customFormat="1" ht="49.5" customHeight="1" x14ac:dyDescent="0.2">
      <c r="A622" s="368" t="s">
        <v>83</v>
      </c>
      <c r="B622" s="365" t="s">
        <v>105</v>
      </c>
      <c r="C622" s="258" t="s">
        <v>442</v>
      </c>
      <c r="D622" s="258" t="s">
        <v>443</v>
      </c>
      <c r="E622" s="258" t="s">
        <v>444</v>
      </c>
      <c r="F622" s="258" t="s">
        <v>445</v>
      </c>
      <c r="G622" s="263" t="s">
        <v>446</v>
      </c>
      <c r="H622" s="272" t="s">
        <v>418</v>
      </c>
      <c r="I622" s="258" t="s">
        <v>447</v>
      </c>
      <c r="J622" s="258" t="s">
        <v>448</v>
      </c>
      <c r="K622" s="144"/>
      <c r="L622" s="145" t="str">
        <f>CONCATENATE(C622," ",D622," ",E622," ",F622," ",C623," ",D623," ",E623," ",F623)</f>
        <v xml:space="preserve">UC3.C2 Analizar estados financieros, según indicadores de la empresa y normatividad vigente.    </v>
      </c>
      <c r="M622" s="146" t="str">
        <f t="shared" si="9"/>
        <v>C2.I1  Revisa los estados financieros de la empresa, aplicando los ratios de liquidez, solvencia, rentabilidad y gestión.</v>
      </c>
    </row>
    <row r="623" spans="1:13" s="62" customFormat="1" ht="38.25" x14ac:dyDescent="0.2">
      <c r="A623" s="368"/>
      <c r="B623" s="365"/>
      <c r="C623" s="264"/>
      <c r="D623" s="265"/>
      <c r="E623" s="266"/>
      <c r="F623" s="267"/>
      <c r="G623" s="263" t="s">
        <v>264</v>
      </c>
      <c r="H623" s="272" t="s">
        <v>401</v>
      </c>
      <c r="I623" s="258" t="s">
        <v>449</v>
      </c>
      <c r="J623" s="258" t="s">
        <v>450</v>
      </c>
      <c r="K623" s="144"/>
      <c r="L623" s="151"/>
      <c r="M623" s="146" t="str">
        <f t="shared" si="9"/>
        <v>C2.I2 Prepara reportes relativos a los estados financieros con indicadores, de acuerdo a la normatividad vigente y a las necesidades de la empresa.</v>
      </c>
    </row>
    <row r="624" spans="1:13" s="62" customFormat="1" ht="51" x14ac:dyDescent="0.2">
      <c r="A624" s="368"/>
      <c r="B624" s="365"/>
      <c r="C624" s="264"/>
      <c r="D624" s="265"/>
      <c r="E624" s="266"/>
      <c r="F624" s="267"/>
      <c r="G624" s="263" t="s">
        <v>267</v>
      </c>
      <c r="H624" s="272" t="s">
        <v>451</v>
      </c>
      <c r="I624" s="258" t="s">
        <v>452</v>
      </c>
      <c r="J624" s="258" t="s">
        <v>453</v>
      </c>
      <c r="K624" s="144"/>
      <c r="L624" s="151"/>
      <c r="M624" s="146" t="str">
        <f t="shared" si="9"/>
        <v>C2.I3 Opina sobre los resultados de la gestión, según indicadores y alcances de la empresa y en base a los informes y estados financieros.</v>
      </c>
    </row>
    <row r="625" spans="1:13" s="62" customFormat="1" hidden="1" x14ac:dyDescent="0.2">
      <c r="A625" s="368"/>
      <c r="B625" s="365"/>
      <c r="C625" s="147"/>
      <c r="D625" s="148"/>
      <c r="E625" s="149"/>
      <c r="F625" s="150"/>
      <c r="G625" s="143"/>
      <c r="H625" s="143"/>
      <c r="I625" s="142"/>
      <c r="J625" s="142"/>
      <c r="K625" s="144"/>
      <c r="L625" s="151"/>
      <c r="M625" s="146" t="str">
        <f t="shared" si="9"/>
        <v xml:space="preserve">   </v>
      </c>
    </row>
    <row r="626" spans="1:13" s="62" customFormat="1" hidden="1" x14ac:dyDescent="0.2">
      <c r="A626" s="368"/>
      <c r="B626" s="365"/>
      <c r="C626" s="147"/>
      <c r="D626" s="148"/>
      <c r="E626" s="149"/>
      <c r="F626" s="150"/>
      <c r="G626" s="143"/>
      <c r="H626" s="143"/>
      <c r="I626" s="142"/>
      <c r="J626" s="142"/>
      <c r="K626" s="144"/>
      <c r="L626" s="151"/>
      <c r="M626" s="146" t="str">
        <f t="shared" si="9"/>
        <v xml:space="preserve">   </v>
      </c>
    </row>
    <row r="627" spans="1:13" s="62" customFormat="1" hidden="1" x14ac:dyDescent="0.2">
      <c r="A627" s="368"/>
      <c r="B627" s="365"/>
      <c r="C627" s="147"/>
      <c r="D627" s="148"/>
      <c r="E627" s="149"/>
      <c r="F627" s="150"/>
      <c r="G627" s="143"/>
      <c r="H627" s="143"/>
      <c r="I627" s="142"/>
      <c r="J627" s="142"/>
      <c r="K627" s="144"/>
      <c r="L627" s="151"/>
      <c r="M627" s="146" t="str">
        <f t="shared" si="9"/>
        <v xml:space="preserve">   </v>
      </c>
    </row>
    <row r="628" spans="1:13" s="62" customFormat="1" hidden="1" x14ac:dyDescent="0.2">
      <c r="A628" s="368"/>
      <c r="B628" s="365"/>
      <c r="C628" s="147"/>
      <c r="D628" s="148"/>
      <c r="E628" s="149"/>
      <c r="F628" s="150"/>
      <c r="G628" s="143"/>
      <c r="H628" s="143"/>
      <c r="I628" s="142"/>
      <c r="J628" s="142"/>
      <c r="K628" s="144"/>
      <c r="L628" s="151"/>
      <c r="M628" s="146" t="str">
        <f t="shared" si="9"/>
        <v xml:space="preserve">   </v>
      </c>
    </row>
    <row r="629" spans="1:13" s="62" customFormat="1" hidden="1" x14ac:dyDescent="0.2">
      <c r="A629" s="368"/>
      <c r="B629" s="365"/>
      <c r="C629" s="147"/>
      <c r="D629" s="148"/>
      <c r="E629" s="149"/>
      <c r="F629" s="150"/>
      <c r="G629" s="143"/>
      <c r="H629" s="143"/>
      <c r="I629" s="142"/>
      <c r="J629" s="142"/>
      <c r="K629" s="144"/>
      <c r="L629" s="151"/>
      <c r="M629" s="146" t="str">
        <f t="shared" si="9"/>
        <v xml:space="preserve">   </v>
      </c>
    </row>
    <row r="630" spans="1:13" s="62" customFormat="1" hidden="1" x14ac:dyDescent="0.2">
      <c r="A630" s="368"/>
      <c r="B630" s="365"/>
      <c r="C630" s="147"/>
      <c r="D630" s="148"/>
      <c r="E630" s="149"/>
      <c r="F630" s="150"/>
      <c r="G630" s="143"/>
      <c r="H630" s="143"/>
      <c r="I630" s="142"/>
      <c r="J630" s="142"/>
      <c r="K630" s="144"/>
      <c r="L630" s="151"/>
      <c r="M630" s="146" t="str">
        <f t="shared" si="9"/>
        <v xml:space="preserve">   </v>
      </c>
    </row>
    <row r="631" spans="1:13" s="62" customFormat="1" hidden="1" x14ac:dyDescent="0.2">
      <c r="A631" s="368"/>
      <c r="B631" s="365"/>
      <c r="C631" s="147"/>
      <c r="D631" s="148"/>
      <c r="E631" s="149"/>
      <c r="F631" s="150"/>
      <c r="G631" s="143"/>
      <c r="H631" s="143"/>
      <c r="I631" s="142"/>
      <c r="J631" s="142"/>
      <c r="K631" s="144"/>
      <c r="L631" s="151"/>
      <c r="M631" s="146" t="str">
        <f t="shared" si="9"/>
        <v xml:space="preserve">   </v>
      </c>
    </row>
    <row r="632" spans="1:13" s="62" customFormat="1" ht="39" customHeight="1" x14ac:dyDescent="0.2">
      <c r="A632" s="368" t="s">
        <v>83</v>
      </c>
      <c r="B632" s="365" t="s">
        <v>105</v>
      </c>
      <c r="C632" s="258" t="s">
        <v>454</v>
      </c>
      <c r="D632" s="258" t="s">
        <v>455</v>
      </c>
      <c r="E632" s="258" t="s">
        <v>456</v>
      </c>
      <c r="F632" s="258" t="s">
        <v>457</v>
      </c>
      <c r="G632" s="263" t="s">
        <v>275</v>
      </c>
      <c r="H632" s="272" t="s">
        <v>245</v>
      </c>
      <c r="I632" s="258" t="s">
        <v>458</v>
      </c>
      <c r="J632" s="258" t="s">
        <v>459</v>
      </c>
      <c r="K632" s="144"/>
      <c r="L632" s="145" t="str">
        <f>CONCATENATE(C632," ",D632," ",E632," ",F632," ",C633," ",D633," ",E633," ",F633)</f>
        <v xml:space="preserve">UC3.C3 Formular proyectos empresariales, según necesidades de mercado y/u objetivos de la empresa, cumpliendo la normativa vigente.    </v>
      </c>
      <c r="M632" s="146" t="str">
        <f t="shared" si="9"/>
        <v>C3.I1 Elabora perfiles de proyecto, de acuerdo a las políticas y procedimientos de la empresa.</v>
      </c>
    </row>
    <row r="633" spans="1:13" s="62" customFormat="1" ht="38.25" x14ac:dyDescent="0.2">
      <c r="A633" s="368"/>
      <c r="B633" s="365"/>
      <c r="C633" s="264"/>
      <c r="D633" s="265"/>
      <c r="E633" s="266"/>
      <c r="F633" s="267"/>
      <c r="G633" s="263" t="s">
        <v>279</v>
      </c>
      <c r="H633" s="272" t="s">
        <v>245</v>
      </c>
      <c r="I633" s="258" t="s">
        <v>460</v>
      </c>
      <c r="J633" s="258" t="s">
        <v>461</v>
      </c>
      <c r="K633" s="144"/>
      <c r="L633" s="151"/>
      <c r="M633" s="146" t="str">
        <f t="shared" si="9"/>
        <v>C3.I2 Elabora estudios de pre- factibilidad, de acuerdo a las políticas, características  y procedimientos de la empresa.</v>
      </c>
    </row>
    <row r="634" spans="1:13" s="62" customFormat="1" ht="25.5" x14ac:dyDescent="0.2">
      <c r="A634" s="368"/>
      <c r="B634" s="365"/>
      <c r="C634" s="264"/>
      <c r="D634" s="265"/>
      <c r="E634" s="266"/>
      <c r="F634" s="267"/>
      <c r="G634" s="263" t="s">
        <v>282</v>
      </c>
      <c r="H634" s="272" t="s">
        <v>245</v>
      </c>
      <c r="I634" s="258" t="s">
        <v>462</v>
      </c>
      <c r="J634" s="258" t="s">
        <v>463</v>
      </c>
      <c r="K634" s="144"/>
      <c r="L634" s="151"/>
      <c r="M634" s="146" t="str">
        <f t="shared" si="9"/>
        <v>C3.I3 Elabora informes sobre el desarrollo de proyectos, de acuerdo a las necesidades y pautas de la empresa.</v>
      </c>
    </row>
    <row r="635" spans="1:13" s="62" customFormat="1" hidden="1" x14ac:dyDescent="0.2">
      <c r="A635" s="368"/>
      <c r="B635" s="365"/>
      <c r="C635" s="147"/>
      <c r="D635" s="148"/>
      <c r="E635" s="149"/>
      <c r="F635" s="150"/>
      <c r="G635" s="143"/>
      <c r="H635" s="143"/>
      <c r="I635" s="142"/>
      <c r="J635" s="142"/>
      <c r="K635" s="144"/>
      <c r="L635" s="151"/>
      <c r="M635" s="146" t="str">
        <f t="shared" si="9"/>
        <v xml:space="preserve">   </v>
      </c>
    </row>
    <row r="636" spans="1:13" s="62" customFormat="1" hidden="1" x14ac:dyDescent="0.2">
      <c r="A636" s="368"/>
      <c r="B636" s="365"/>
      <c r="C636" s="147"/>
      <c r="D636" s="148"/>
      <c r="E636" s="149"/>
      <c r="F636" s="150"/>
      <c r="G636" s="143"/>
      <c r="H636" s="143"/>
      <c r="I636" s="142"/>
      <c r="J636" s="142"/>
      <c r="K636" s="144"/>
      <c r="L636" s="151"/>
      <c r="M636" s="146" t="str">
        <f t="shared" si="9"/>
        <v xml:space="preserve">   </v>
      </c>
    </row>
    <row r="637" spans="1:13" s="62" customFormat="1" hidden="1" x14ac:dyDescent="0.2">
      <c r="A637" s="368"/>
      <c r="B637" s="365"/>
      <c r="C637" s="147"/>
      <c r="D637" s="148"/>
      <c r="E637" s="149"/>
      <c r="F637" s="150"/>
      <c r="G637" s="143"/>
      <c r="H637" s="143"/>
      <c r="I637" s="142"/>
      <c r="J637" s="142"/>
      <c r="K637" s="144"/>
      <c r="L637" s="151"/>
      <c r="M637" s="146" t="str">
        <f t="shared" si="9"/>
        <v xml:space="preserve">   </v>
      </c>
    </row>
    <row r="638" spans="1:13" s="62" customFormat="1" hidden="1" x14ac:dyDescent="0.2">
      <c r="A638" s="368"/>
      <c r="B638" s="365"/>
      <c r="C638" s="147"/>
      <c r="D638" s="148"/>
      <c r="E638" s="149"/>
      <c r="F638" s="150"/>
      <c r="G638" s="143"/>
      <c r="H638" s="143"/>
      <c r="I638" s="142"/>
      <c r="J638" s="142"/>
      <c r="K638" s="144"/>
      <c r="L638" s="151"/>
      <c r="M638" s="146" t="str">
        <f t="shared" si="9"/>
        <v xml:space="preserve">   </v>
      </c>
    </row>
    <row r="639" spans="1:13" s="62" customFormat="1" hidden="1" x14ac:dyDescent="0.2">
      <c r="A639" s="368"/>
      <c r="B639" s="365"/>
      <c r="C639" s="147"/>
      <c r="D639" s="148"/>
      <c r="E639" s="149"/>
      <c r="F639" s="150"/>
      <c r="G639" s="143"/>
      <c r="H639" s="143"/>
      <c r="I639" s="142"/>
      <c r="J639" s="142"/>
      <c r="K639" s="144"/>
      <c r="L639" s="151"/>
      <c r="M639" s="146" t="str">
        <f t="shared" si="9"/>
        <v xml:space="preserve">   </v>
      </c>
    </row>
    <row r="640" spans="1:13" s="62" customFormat="1" hidden="1" x14ac:dyDescent="0.2">
      <c r="A640" s="368"/>
      <c r="B640" s="365"/>
      <c r="C640" s="147"/>
      <c r="D640" s="148"/>
      <c r="E640" s="149"/>
      <c r="F640" s="150"/>
      <c r="G640" s="143"/>
      <c r="H640" s="143"/>
      <c r="I640" s="142"/>
      <c r="J640" s="142"/>
      <c r="K640" s="144"/>
      <c r="L640" s="151"/>
      <c r="M640" s="146" t="str">
        <f t="shared" si="9"/>
        <v xml:space="preserve">   </v>
      </c>
    </row>
    <row r="641" spans="1:13" s="62" customFormat="1" hidden="1" x14ac:dyDescent="0.2">
      <c r="A641" s="368"/>
      <c r="B641" s="365"/>
      <c r="C641" s="147"/>
      <c r="D641" s="148"/>
      <c r="E641" s="149"/>
      <c r="F641" s="150"/>
      <c r="G641" s="143"/>
      <c r="H641" s="143"/>
      <c r="I641" s="142"/>
      <c r="J641" s="142"/>
      <c r="K641" s="144"/>
      <c r="L641" s="151"/>
      <c r="M641" s="146" t="str">
        <f t="shared" si="9"/>
        <v xml:space="preserve">   </v>
      </c>
    </row>
    <row r="642" spans="1:13" s="62" customFormat="1" ht="48" customHeight="1" x14ac:dyDescent="0.2">
      <c r="A642" s="368" t="s">
        <v>83</v>
      </c>
      <c r="B642" s="365" t="s">
        <v>105</v>
      </c>
      <c r="C642" s="258" t="s">
        <v>464</v>
      </c>
      <c r="D642" s="258" t="s">
        <v>465</v>
      </c>
      <c r="E642" s="258" t="s">
        <v>456</v>
      </c>
      <c r="F642" s="258" t="s">
        <v>466</v>
      </c>
      <c r="G642" s="263" t="s">
        <v>290</v>
      </c>
      <c r="H642" s="272" t="s">
        <v>336</v>
      </c>
      <c r="I642" s="258" t="s">
        <v>467</v>
      </c>
      <c r="J642" s="258" t="s">
        <v>468</v>
      </c>
      <c r="K642" s="144"/>
      <c r="L642" s="145" t="str">
        <f>CONCATENATE(C642," ",D642," ",E642," ",F642," ",C643," ",D643," ",E643," ",F643)</f>
        <v xml:space="preserve">UC3.C4 Evaluar proyectos empresariales, para establecer su viabilidad, factibilidad y rentabilidad.    </v>
      </c>
      <c r="M642" s="146" t="str">
        <f t="shared" si="9"/>
        <v>C4.I1 Analiza la factibilidad de los proyectos empresariales brindados, de acuerdo a procedimientos e indicadores proporcionados por la empresa.</v>
      </c>
    </row>
    <row r="643" spans="1:13" s="62" customFormat="1" ht="39" customHeight="1" x14ac:dyDescent="0.2">
      <c r="A643" s="368"/>
      <c r="B643" s="365"/>
      <c r="C643" s="264"/>
      <c r="D643" s="265"/>
      <c r="E643" s="266"/>
      <c r="F643" s="267"/>
      <c r="G643" s="263" t="s">
        <v>293</v>
      </c>
      <c r="H643" s="272" t="s">
        <v>245</v>
      </c>
      <c r="I643" s="258" t="s">
        <v>469</v>
      </c>
      <c r="J643" s="258" t="s">
        <v>470</v>
      </c>
      <c r="K643" s="144"/>
      <c r="L643" s="151"/>
      <c r="M643" s="146" t="str">
        <f t="shared" si="9"/>
        <v>C4.I2 Elabora reportes relativos a los hallazgos en el proyecto, de acuerdo a las pautas establecidas por la empresa.</v>
      </c>
    </row>
    <row r="644" spans="1:13" s="62" customFormat="1" ht="62.25" customHeight="1" x14ac:dyDescent="0.2">
      <c r="A644" s="368"/>
      <c r="B644" s="365"/>
      <c r="C644" s="264"/>
      <c r="D644" s="265"/>
      <c r="E644" s="266"/>
      <c r="F644" s="267"/>
      <c r="G644" s="263" t="s">
        <v>297</v>
      </c>
      <c r="H644" s="272" t="s">
        <v>471</v>
      </c>
      <c r="I644" s="258" t="s">
        <v>472</v>
      </c>
      <c r="J644" s="258" t="s">
        <v>473</v>
      </c>
      <c r="K644" s="144"/>
      <c r="L644" s="151"/>
      <c r="M644" s="146" t="str">
        <f t="shared" si="9"/>
        <v>C4.I3 Apoya en la selección del proyecto más adecuado, tomando en cuenta los principales indicadores: TIR, VAN, beneficio/costo y periodo de recuperación.</v>
      </c>
    </row>
    <row r="645" spans="1:13" s="62" customFormat="1" hidden="1" x14ac:dyDescent="0.2">
      <c r="A645" s="368"/>
      <c r="B645" s="365"/>
      <c r="C645" s="147"/>
      <c r="D645" s="148"/>
      <c r="E645" s="149"/>
      <c r="F645" s="150"/>
      <c r="G645" s="143"/>
      <c r="H645" s="143"/>
      <c r="I645" s="142"/>
      <c r="J645" s="142"/>
      <c r="K645" s="144"/>
      <c r="L645" s="151"/>
      <c r="M645" s="146" t="str">
        <f t="shared" si="9"/>
        <v xml:space="preserve">   </v>
      </c>
    </row>
    <row r="646" spans="1:13" s="62" customFormat="1" hidden="1" x14ac:dyDescent="0.2">
      <c r="A646" s="368"/>
      <c r="B646" s="365"/>
      <c r="C646" s="147"/>
      <c r="D646" s="148"/>
      <c r="E646" s="149"/>
      <c r="F646" s="150"/>
      <c r="G646" s="143"/>
      <c r="H646" s="143"/>
      <c r="I646" s="142"/>
      <c r="J646" s="142"/>
      <c r="K646" s="144"/>
      <c r="L646" s="151"/>
      <c r="M646" s="146" t="str">
        <f t="shared" si="9"/>
        <v xml:space="preserve">   </v>
      </c>
    </row>
    <row r="647" spans="1:13" s="62" customFormat="1" hidden="1" x14ac:dyDescent="0.2">
      <c r="A647" s="368"/>
      <c r="B647" s="365"/>
      <c r="C647" s="147"/>
      <c r="D647" s="148"/>
      <c r="E647" s="149"/>
      <c r="F647" s="150"/>
      <c r="G647" s="143"/>
      <c r="H647" s="143"/>
      <c r="I647" s="142"/>
      <c r="J647" s="142"/>
      <c r="K647" s="144"/>
      <c r="L647" s="151"/>
      <c r="M647" s="146" t="str">
        <f t="shared" si="9"/>
        <v xml:space="preserve">   </v>
      </c>
    </row>
    <row r="648" spans="1:13" s="62" customFormat="1" hidden="1" x14ac:dyDescent="0.2">
      <c r="A648" s="368"/>
      <c r="B648" s="365"/>
      <c r="C648" s="147"/>
      <c r="D648" s="148"/>
      <c r="E648" s="149"/>
      <c r="F648" s="150"/>
      <c r="G648" s="143"/>
      <c r="H648" s="143"/>
      <c r="I648" s="142"/>
      <c r="J648" s="142"/>
      <c r="K648" s="144"/>
      <c r="L648" s="151"/>
      <c r="M648" s="146" t="str">
        <f t="shared" si="9"/>
        <v xml:space="preserve">   </v>
      </c>
    </row>
    <row r="649" spans="1:13" s="62" customFormat="1" hidden="1" x14ac:dyDescent="0.2">
      <c r="A649" s="368"/>
      <c r="B649" s="365"/>
      <c r="C649" s="147"/>
      <c r="D649" s="148"/>
      <c r="E649" s="149"/>
      <c r="F649" s="150"/>
      <c r="G649" s="143"/>
      <c r="H649" s="143"/>
      <c r="I649" s="142"/>
      <c r="J649" s="142"/>
      <c r="K649" s="144"/>
      <c r="L649" s="151"/>
      <c r="M649" s="146" t="str">
        <f t="shared" si="9"/>
        <v xml:space="preserve">   </v>
      </c>
    </row>
    <row r="650" spans="1:13" s="62" customFormat="1" hidden="1" x14ac:dyDescent="0.2">
      <c r="A650" s="368"/>
      <c r="B650" s="365"/>
      <c r="C650" s="147"/>
      <c r="D650" s="148"/>
      <c r="E650" s="149"/>
      <c r="F650" s="150"/>
      <c r="G650" s="143"/>
      <c r="H650" s="143"/>
      <c r="I650" s="142"/>
      <c r="J650" s="142"/>
      <c r="K650" s="144"/>
      <c r="L650" s="151"/>
      <c r="M650" s="146" t="str">
        <f t="shared" si="9"/>
        <v xml:space="preserve">   </v>
      </c>
    </row>
    <row r="651" spans="1:13" s="62" customFormat="1" hidden="1" x14ac:dyDescent="0.2">
      <c r="A651" s="368"/>
      <c r="B651" s="365"/>
      <c r="C651" s="147"/>
      <c r="D651" s="148"/>
      <c r="E651" s="149"/>
      <c r="F651" s="150"/>
      <c r="G651" s="143"/>
      <c r="H651" s="143"/>
      <c r="I651" s="142"/>
      <c r="J651" s="142"/>
      <c r="K651" s="144"/>
      <c r="L651" s="151"/>
      <c r="M651" s="146" t="str">
        <f t="shared" ref="M651:M714" si="10">CONCATENATE(G651," ",H651," ",I651," ",J651)</f>
        <v xml:space="preserve">   </v>
      </c>
    </row>
    <row r="652" spans="1:13" s="62" customFormat="1" ht="81.75" customHeight="1" x14ac:dyDescent="0.2">
      <c r="A652" s="368" t="s">
        <v>83</v>
      </c>
      <c r="B652" s="365" t="s">
        <v>105</v>
      </c>
      <c r="C652" s="258" t="s">
        <v>474</v>
      </c>
      <c r="D652" s="258" t="s">
        <v>386</v>
      </c>
      <c r="E652" s="258" t="s">
        <v>475</v>
      </c>
      <c r="F652" s="258" t="s">
        <v>476</v>
      </c>
      <c r="G652" s="263" t="s">
        <v>304</v>
      </c>
      <c r="H652" s="272" t="s">
        <v>319</v>
      </c>
      <c r="I652" s="258" t="s">
        <v>477</v>
      </c>
      <c r="J652" s="258" t="s">
        <v>420</v>
      </c>
      <c r="K652" s="144"/>
      <c r="L652" s="145" t="str">
        <f>CONCATENATE(C652," ",D652," ",E652," ",F652," ",C653," ",D653," ",E653," ",F653)</f>
        <v xml:space="preserve">UC3.C5 Ejecutar las actividades del plan operativo de la empresa, teniendo en cuenta el proceso administrativo y los principios generales de la administración.    </v>
      </c>
      <c r="M652" s="146" t="str">
        <f t="shared" si="10"/>
        <v>C5.I1 Realiza las actividades planificadas en el Plan operativo con efectividad y ética, preocupándose de la trazabilidad de su accionar, según las políticas establecidas por la empresa.</v>
      </c>
    </row>
    <row r="653" spans="1:13" s="62" customFormat="1" ht="38.25" x14ac:dyDescent="0.2">
      <c r="A653" s="368"/>
      <c r="B653" s="365"/>
      <c r="C653" s="259"/>
      <c r="D653" s="260"/>
      <c r="E653" s="261"/>
      <c r="F653" s="262"/>
      <c r="G653" s="257" t="s">
        <v>307</v>
      </c>
      <c r="H653" s="143" t="s">
        <v>478</v>
      </c>
      <c r="I653" s="256" t="s">
        <v>479</v>
      </c>
      <c r="J653" s="256" t="s">
        <v>480</v>
      </c>
      <c r="K653" s="144"/>
      <c r="L653" s="151"/>
      <c r="M653" s="146" t="str">
        <f t="shared" si="10"/>
        <v>C5.I2 Mide los resultados de gestión y logros de la empresa, implementando tableros de comando y herramientas similares.</v>
      </c>
    </row>
    <row r="654" spans="1:13" s="62" customFormat="1" ht="51" x14ac:dyDescent="0.2">
      <c r="A654" s="368"/>
      <c r="B654" s="365"/>
      <c r="C654" s="259"/>
      <c r="D654" s="260"/>
      <c r="E654" s="261"/>
      <c r="F654" s="262"/>
      <c r="G654" s="257" t="s">
        <v>311</v>
      </c>
      <c r="H654" s="143" t="s">
        <v>268</v>
      </c>
      <c r="I654" s="256" t="s">
        <v>481</v>
      </c>
      <c r="J654" s="256" t="s">
        <v>482</v>
      </c>
      <c r="K654" s="144"/>
      <c r="L654" s="151"/>
      <c r="M654" s="146" t="str">
        <f t="shared" si="10"/>
        <v>C5.I3 Reporta resultados de gestión, basados en las mediciones realizadas con las herramientas de control implementadas.</v>
      </c>
    </row>
    <row r="655" spans="1:13" s="62" customFormat="1" hidden="1" x14ac:dyDescent="0.2">
      <c r="A655" s="368"/>
      <c r="B655" s="365"/>
      <c r="C655" s="147"/>
      <c r="D655" s="148"/>
      <c r="E655" s="149"/>
      <c r="F655" s="150"/>
      <c r="G655" s="143"/>
      <c r="H655" s="143"/>
      <c r="I655" s="142"/>
      <c r="J655" s="142"/>
      <c r="K655" s="144"/>
      <c r="L655" s="151"/>
      <c r="M655" s="146" t="str">
        <f t="shared" si="10"/>
        <v xml:space="preserve">   </v>
      </c>
    </row>
    <row r="656" spans="1:13" s="62" customFormat="1" hidden="1" x14ac:dyDescent="0.2">
      <c r="A656" s="368"/>
      <c r="B656" s="365"/>
      <c r="C656" s="147"/>
      <c r="D656" s="148"/>
      <c r="E656" s="149"/>
      <c r="F656" s="150"/>
      <c r="G656" s="143"/>
      <c r="H656" s="143"/>
      <c r="I656" s="142"/>
      <c r="J656" s="142"/>
      <c r="K656" s="144"/>
      <c r="L656" s="151"/>
      <c r="M656" s="146" t="str">
        <f t="shared" si="10"/>
        <v xml:space="preserve">   </v>
      </c>
    </row>
    <row r="657" spans="1:13" s="62" customFormat="1" hidden="1" x14ac:dyDescent="0.2">
      <c r="A657" s="368"/>
      <c r="B657" s="365"/>
      <c r="C657" s="147"/>
      <c r="D657" s="148"/>
      <c r="E657" s="149"/>
      <c r="F657" s="150"/>
      <c r="G657" s="143"/>
      <c r="H657" s="143"/>
      <c r="I657" s="142"/>
      <c r="J657" s="142"/>
      <c r="K657" s="144"/>
      <c r="L657" s="151"/>
      <c r="M657" s="146" t="str">
        <f t="shared" si="10"/>
        <v xml:space="preserve">   </v>
      </c>
    </row>
    <row r="658" spans="1:13" s="62" customFormat="1" hidden="1" x14ac:dyDescent="0.2">
      <c r="A658" s="368"/>
      <c r="B658" s="365"/>
      <c r="C658" s="147"/>
      <c r="D658" s="148"/>
      <c r="E658" s="149"/>
      <c r="F658" s="150"/>
      <c r="G658" s="143"/>
      <c r="H658" s="143"/>
      <c r="I658" s="142"/>
      <c r="J658" s="142"/>
      <c r="K658" s="144"/>
      <c r="L658" s="151"/>
      <c r="M658" s="146" t="str">
        <f t="shared" si="10"/>
        <v xml:space="preserve">   </v>
      </c>
    </row>
    <row r="659" spans="1:13" s="62" customFormat="1" hidden="1" x14ac:dyDescent="0.2">
      <c r="A659" s="368"/>
      <c r="B659" s="365"/>
      <c r="C659" s="147"/>
      <c r="D659" s="148"/>
      <c r="E659" s="149"/>
      <c r="F659" s="150"/>
      <c r="G659" s="143"/>
      <c r="H659" s="143"/>
      <c r="I659" s="142"/>
      <c r="J659" s="142"/>
      <c r="K659" s="144"/>
      <c r="L659" s="151"/>
      <c r="M659" s="146" t="str">
        <f t="shared" si="10"/>
        <v xml:space="preserve">   </v>
      </c>
    </row>
    <row r="660" spans="1:13" s="62" customFormat="1" hidden="1" x14ac:dyDescent="0.2">
      <c r="A660" s="368"/>
      <c r="B660" s="365"/>
      <c r="C660" s="147"/>
      <c r="D660" s="148"/>
      <c r="E660" s="149"/>
      <c r="F660" s="150"/>
      <c r="G660" s="143"/>
      <c r="H660" s="143"/>
      <c r="I660" s="142"/>
      <c r="J660" s="142"/>
      <c r="K660" s="144"/>
      <c r="L660" s="151"/>
      <c r="M660" s="146" t="str">
        <f t="shared" si="10"/>
        <v xml:space="preserve">   </v>
      </c>
    </row>
    <row r="661" spans="1:13" s="62" customFormat="1" hidden="1" x14ac:dyDescent="0.2">
      <c r="A661" s="368"/>
      <c r="B661" s="365"/>
      <c r="C661" s="147"/>
      <c r="D661" s="148"/>
      <c r="E661" s="149"/>
      <c r="F661" s="150"/>
      <c r="G661" s="143"/>
      <c r="H661" s="143"/>
      <c r="I661" s="142"/>
      <c r="J661" s="142"/>
      <c r="K661" s="144"/>
      <c r="L661" s="151"/>
      <c r="M661" s="146" t="str">
        <f t="shared" si="10"/>
        <v xml:space="preserve">   </v>
      </c>
    </row>
    <row r="662" spans="1:13" s="62" customFormat="1" ht="54" customHeight="1" x14ac:dyDescent="0.2">
      <c r="A662" s="368" t="s">
        <v>83</v>
      </c>
      <c r="B662" s="365" t="s">
        <v>105</v>
      </c>
      <c r="C662" s="258" t="s">
        <v>483</v>
      </c>
      <c r="D662" s="258" t="s">
        <v>465</v>
      </c>
      <c r="E662" s="258" t="s">
        <v>484</v>
      </c>
      <c r="F662" s="258" t="s">
        <v>485</v>
      </c>
      <c r="G662" s="263" t="s">
        <v>318</v>
      </c>
      <c r="H662" s="272" t="s">
        <v>276</v>
      </c>
      <c r="I662" s="258" t="s">
        <v>486</v>
      </c>
      <c r="J662" s="258" t="s">
        <v>487</v>
      </c>
      <c r="K662" s="144"/>
      <c r="L662" s="145" t="str">
        <f>CONCATENATE(C662," ",D662," ",E662," ",F662," ",C663," ",D663," ",E663," ",F663)</f>
        <v xml:space="preserve">UC3.C6 Evaluar las herramientas de financiamiento más adecuadas para las operaciones de la empresa, teniendo en cuenta el cumplimiento de sus obligaciones tributarias.    </v>
      </c>
      <c r="M662" s="146" t="str">
        <f t="shared" si="10"/>
        <v>C6.I1 Identifica las fuentes de financiamiento existentes en el sistema financiero, elaborando reportes comparativos de sus ventajas y desventajas.</v>
      </c>
    </row>
    <row r="663" spans="1:13" s="62" customFormat="1" ht="63.75" x14ac:dyDescent="0.2">
      <c r="A663" s="368"/>
      <c r="B663" s="365"/>
      <c r="C663" s="264"/>
      <c r="D663" s="265"/>
      <c r="E663" s="266"/>
      <c r="F663" s="267"/>
      <c r="G663" s="263" t="s">
        <v>322</v>
      </c>
      <c r="H663" s="272" t="s">
        <v>488</v>
      </c>
      <c r="I663" s="258" t="s">
        <v>489</v>
      </c>
      <c r="J663" s="258" t="s">
        <v>490</v>
      </c>
      <c r="K663" s="144"/>
      <c r="L663" s="151"/>
      <c r="M663" s="146" t="str">
        <f t="shared" si="10"/>
        <v>C6.I2 Sugiere las fuentes de financiamiento y las operaciones bancarias más adecuadas para la empresa sustentando su elección, teniendo en cuenta las políticas de la empresa.</v>
      </c>
    </row>
    <row r="664" spans="1:13" s="62" customFormat="1" ht="38.25" x14ac:dyDescent="0.2">
      <c r="A664" s="368"/>
      <c r="B664" s="365"/>
      <c r="C664" s="264"/>
      <c r="D664" s="265"/>
      <c r="E664" s="266"/>
      <c r="F664" s="267"/>
      <c r="G664" s="263" t="s">
        <v>325</v>
      </c>
      <c r="H664" s="272" t="s">
        <v>465</v>
      </c>
      <c r="I664" s="258" t="s">
        <v>491</v>
      </c>
      <c r="J664" s="258" t="s">
        <v>492</v>
      </c>
      <c r="K664" s="144"/>
      <c r="L664" s="151"/>
      <c r="M664" s="146" t="str">
        <f t="shared" si="10"/>
        <v>C6.I3 Evaluar los tributos generados por el uso de las herramientas de financiamiento a aplicar, considerando los beneficios para la empresa.</v>
      </c>
    </row>
    <row r="665" spans="1:13" s="62" customFormat="1" hidden="1" x14ac:dyDescent="0.2">
      <c r="A665" s="368"/>
      <c r="B665" s="365"/>
      <c r="C665" s="147"/>
      <c r="D665" s="148"/>
      <c r="E665" s="149"/>
      <c r="F665" s="150"/>
      <c r="G665" s="143"/>
      <c r="H665" s="143"/>
      <c r="I665" s="142"/>
      <c r="J665" s="142"/>
      <c r="K665" s="144"/>
      <c r="L665" s="151"/>
      <c r="M665" s="146" t="str">
        <f t="shared" si="10"/>
        <v xml:space="preserve">   </v>
      </c>
    </row>
    <row r="666" spans="1:13" s="62" customFormat="1" hidden="1" x14ac:dyDescent="0.2">
      <c r="A666" s="368"/>
      <c r="B666" s="365"/>
      <c r="C666" s="147"/>
      <c r="D666" s="148"/>
      <c r="E666" s="149"/>
      <c r="F666" s="150"/>
      <c r="G666" s="143"/>
      <c r="H666" s="143"/>
      <c r="I666" s="142"/>
      <c r="J666" s="142"/>
      <c r="K666" s="144"/>
      <c r="L666" s="151"/>
      <c r="M666" s="146" t="str">
        <f t="shared" si="10"/>
        <v xml:space="preserve">   </v>
      </c>
    </row>
    <row r="667" spans="1:13" s="62" customFormat="1" hidden="1" x14ac:dyDescent="0.2">
      <c r="A667" s="368"/>
      <c r="B667" s="365"/>
      <c r="C667" s="147"/>
      <c r="D667" s="148"/>
      <c r="E667" s="149"/>
      <c r="F667" s="150"/>
      <c r="G667" s="143"/>
      <c r="H667" s="143"/>
      <c r="I667" s="142"/>
      <c r="J667" s="142"/>
      <c r="K667" s="144"/>
      <c r="L667" s="151"/>
      <c r="M667" s="146" t="str">
        <f t="shared" si="10"/>
        <v xml:space="preserve">   </v>
      </c>
    </row>
    <row r="668" spans="1:13" s="62" customFormat="1" hidden="1" x14ac:dyDescent="0.2">
      <c r="A668" s="368"/>
      <c r="B668" s="365"/>
      <c r="C668" s="147"/>
      <c r="D668" s="148"/>
      <c r="E668" s="149"/>
      <c r="F668" s="150"/>
      <c r="G668" s="143"/>
      <c r="H668" s="143"/>
      <c r="I668" s="142"/>
      <c r="J668" s="142"/>
      <c r="K668" s="144"/>
      <c r="L668" s="151"/>
      <c r="M668" s="146" t="str">
        <f t="shared" si="10"/>
        <v xml:space="preserve">   </v>
      </c>
    </row>
    <row r="669" spans="1:13" s="62" customFormat="1" hidden="1" x14ac:dyDescent="0.2">
      <c r="A669" s="368"/>
      <c r="B669" s="365"/>
      <c r="C669" s="147"/>
      <c r="D669" s="148"/>
      <c r="E669" s="149"/>
      <c r="F669" s="150"/>
      <c r="G669" s="143"/>
      <c r="H669" s="143"/>
      <c r="I669" s="142"/>
      <c r="J669" s="142"/>
      <c r="K669" s="144"/>
      <c r="L669" s="151"/>
      <c r="M669" s="146" t="str">
        <f t="shared" si="10"/>
        <v xml:space="preserve">   </v>
      </c>
    </row>
    <row r="670" spans="1:13" s="62" customFormat="1" hidden="1" x14ac:dyDescent="0.2">
      <c r="A670" s="368"/>
      <c r="B670" s="365"/>
      <c r="C670" s="147"/>
      <c r="D670" s="148"/>
      <c r="E670" s="149"/>
      <c r="F670" s="150"/>
      <c r="G670" s="143"/>
      <c r="H670" s="143"/>
      <c r="I670" s="142"/>
      <c r="J670" s="142"/>
      <c r="K670" s="144"/>
      <c r="L670" s="151"/>
      <c r="M670" s="146" t="str">
        <f t="shared" si="10"/>
        <v xml:space="preserve">   </v>
      </c>
    </row>
    <row r="671" spans="1:13" s="62" customFormat="1" hidden="1" x14ac:dyDescent="0.2">
      <c r="A671" s="368"/>
      <c r="B671" s="365"/>
      <c r="C671" s="147"/>
      <c r="D671" s="148"/>
      <c r="E671" s="149"/>
      <c r="F671" s="150"/>
      <c r="G671" s="143"/>
      <c r="H671" s="143"/>
      <c r="I671" s="142"/>
      <c r="J671" s="142"/>
      <c r="K671" s="144"/>
      <c r="L671" s="151"/>
      <c r="M671" s="146" t="str">
        <f t="shared" si="10"/>
        <v xml:space="preserve">   </v>
      </c>
    </row>
    <row r="672" spans="1:13" s="62" customFormat="1" ht="52.5" customHeight="1" x14ac:dyDescent="0.2">
      <c r="A672" s="368" t="s">
        <v>83</v>
      </c>
      <c r="B672" s="365" t="s">
        <v>105</v>
      </c>
      <c r="C672" s="258" t="s">
        <v>493</v>
      </c>
      <c r="D672" s="258" t="s">
        <v>465</v>
      </c>
      <c r="E672" s="258" t="s">
        <v>494</v>
      </c>
      <c r="F672" s="258" t="s">
        <v>495</v>
      </c>
      <c r="G672" s="263" t="s">
        <v>335</v>
      </c>
      <c r="H672" s="272" t="s">
        <v>245</v>
      </c>
      <c r="I672" s="258" t="s">
        <v>496</v>
      </c>
      <c r="J672" s="258" t="s">
        <v>497</v>
      </c>
      <c r="K672" s="144"/>
      <c r="L672" s="145" t="str">
        <f>CONCATENATE(C672," ",D672," ",E672," ",F672," ",C673," ",D673," ",E673," ",F673)</f>
        <v xml:space="preserve">UC3.C7 Evaluar las oportunidades de negocio en el mercado internacional, seleccionando la más pertinente para la empresa.    </v>
      </c>
      <c r="M672" s="146" t="str">
        <f t="shared" si="10"/>
        <v>C7.I1 Elabora matrices de identificación y selección de mercados utilizando herramientas informáticas y fuentes secundarias, de acuerdo a procedimientos verificables establecidos por la empresa.</v>
      </c>
    </row>
    <row r="673" spans="1:13" s="62" customFormat="1" ht="38.25" x14ac:dyDescent="0.2">
      <c r="A673" s="368"/>
      <c r="B673" s="365"/>
      <c r="C673" s="264"/>
      <c r="D673" s="265"/>
      <c r="E673" s="266"/>
      <c r="F673" s="267"/>
      <c r="G673" s="263" t="s">
        <v>339</v>
      </c>
      <c r="H673" s="272" t="s">
        <v>498</v>
      </c>
      <c r="I673" s="258" t="s">
        <v>499</v>
      </c>
      <c r="J673" s="258" t="s">
        <v>500</v>
      </c>
      <c r="K673" s="144"/>
      <c r="L673" s="151"/>
      <c r="M673" s="146" t="str">
        <f t="shared" si="10"/>
        <v>C7.I2 Determina la viabilidad y objetivos de mercado, utilizando la matriz de segmentación de mercados internacionales.</v>
      </c>
    </row>
    <row r="674" spans="1:13" s="62" customFormat="1" ht="25.5" x14ac:dyDescent="0.2">
      <c r="A674" s="368"/>
      <c r="B674" s="365"/>
      <c r="C674" s="264"/>
      <c r="D674" s="265"/>
      <c r="E674" s="266"/>
      <c r="F674" s="267"/>
      <c r="G674" s="263" t="s">
        <v>341</v>
      </c>
      <c r="H674" s="272" t="s">
        <v>369</v>
      </c>
      <c r="I674" s="258" t="s">
        <v>501</v>
      </c>
      <c r="J674" s="258" t="s">
        <v>502</v>
      </c>
      <c r="K674" s="144"/>
      <c r="L674" s="151"/>
      <c r="M674" s="146" t="str">
        <f t="shared" si="10"/>
        <v>C7.I3 Participa en la elaboración de planes de negocios internacionales, utilizando el proceso de planificación.</v>
      </c>
    </row>
    <row r="675" spans="1:13" s="62" customFormat="1" ht="76.5" x14ac:dyDescent="0.2">
      <c r="A675" s="368"/>
      <c r="B675" s="365"/>
      <c r="C675" s="264"/>
      <c r="D675" s="265"/>
      <c r="E675" s="266"/>
      <c r="F675" s="267"/>
      <c r="G675" s="263" t="s">
        <v>503</v>
      </c>
      <c r="H675" s="272" t="s">
        <v>369</v>
      </c>
      <c r="I675" s="258" t="s">
        <v>504</v>
      </c>
      <c r="J675" s="258" t="s">
        <v>331</v>
      </c>
      <c r="K675" s="144"/>
      <c r="L675" s="151"/>
      <c r="M675" s="146" t="str">
        <f t="shared" si="10"/>
        <v>C7.I4 Participa en la ejecución de Plan de Negocios Internacionales aprobado, con efectividad y ética, coordinando con las áreas de la empresa involucradas, de acuerdo a las políticas de la empresa.</v>
      </c>
    </row>
    <row r="676" spans="1:13" s="62" customFormat="1" hidden="1" x14ac:dyDescent="0.2">
      <c r="A676" s="368"/>
      <c r="B676" s="365"/>
      <c r="C676" s="268"/>
      <c r="D676" s="269"/>
      <c r="E676" s="270"/>
      <c r="F676" s="271"/>
      <c r="G676" s="272"/>
      <c r="H676" s="272"/>
      <c r="I676" s="273"/>
      <c r="J676" s="273"/>
      <c r="K676" s="144"/>
      <c r="L676" s="151"/>
      <c r="M676" s="146" t="str">
        <f t="shared" si="10"/>
        <v xml:space="preserve">   </v>
      </c>
    </row>
    <row r="677" spans="1:13" s="62" customFormat="1" hidden="1" x14ac:dyDescent="0.2">
      <c r="A677" s="368"/>
      <c r="B677" s="365"/>
      <c r="C677" s="268"/>
      <c r="D677" s="269"/>
      <c r="E677" s="270"/>
      <c r="F677" s="271"/>
      <c r="G677" s="272"/>
      <c r="H677" s="272"/>
      <c r="I677" s="273"/>
      <c r="J677" s="273"/>
      <c r="K677" s="144"/>
      <c r="L677" s="151"/>
      <c r="M677" s="146" t="str">
        <f t="shared" si="10"/>
        <v xml:space="preserve">   </v>
      </c>
    </row>
    <row r="678" spans="1:13" s="62" customFormat="1" hidden="1" x14ac:dyDescent="0.2">
      <c r="A678" s="368"/>
      <c r="B678" s="365"/>
      <c r="C678" s="268"/>
      <c r="D678" s="269"/>
      <c r="E678" s="270"/>
      <c r="F678" s="271"/>
      <c r="G678" s="272"/>
      <c r="H678" s="272"/>
      <c r="I678" s="273"/>
      <c r="J678" s="273"/>
      <c r="K678" s="144"/>
      <c r="L678" s="151"/>
      <c r="M678" s="146" t="str">
        <f t="shared" si="10"/>
        <v xml:space="preserve">   </v>
      </c>
    </row>
    <row r="679" spans="1:13" s="62" customFormat="1" hidden="1" x14ac:dyDescent="0.2">
      <c r="A679" s="368"/>
      <c r="B679" s="365"/>
      <c r="C679" s="268"/>
      <c r="D679" s="269"/>
      <c r="E679" s="270"/>
      <c r="F679" s="271"/>
      <c r="G679" s="272"/>
      <c r="H679" s="272"/>
      <c r="I679" s="273"/>
      <c r="J679" s="273"/>
      <c r="K679" s="144"/>
      <c r="L679" s="151"/>
      <c r="M679" s="146" t="str">
        <f t="shared" si="10"/>
        <v xml:space="preserve">   </v>
      </c>
    </row>
    <row r="680" spans="1:13" s="62" customFormat="1" hidden="1" x14ac:dyDescent="0.2">
      <c r="A680" s="368"/>
      <c r="B680" s="365"/>
      <c r="C680" s="268"/>
      <c r="D680" s="269"/>
      <c r="E680" s="270"/>
      <c r="F680" s="271"/>
      <c r="G680" s="272"/>
      <c r="H680" s="272"/>
      <c r="I680" s="273"/>
      <c r="J680" s="273"/>
      <c r="K680" s="144"/>
      <c r="L680" s="151"/>
      <c r="M680" s="146" t="str">
        <f t="shared" si="10"/>
        <v xml:space="preserve">   </v>
      </c>
    </row>
    <row r="681" spans="1:13" s="62" customFormat="1" hidden="1" x14ac:dyDescent="0.2">
      <c r="A681" s="368"/>
      <c r="B681" s="365"/>
      <c r="C681" s="268"/>
      <c r="D681" s="269"/>
      <c r="E681" s="270"/>
      <c r="F681" s="271"/>
      <c r="G681" s="272"/>
      <c r="H681" s="272"/>
      <c r="I681" s="273"/>
      <c r="J681" s="273"/>
      <c r="K681" s="144"/>
      <c r="L681" s="151"/>
      <c r="M681" s="146" t="str">
        <f t="shared" si="10"/>
        <v xml:space="preserve">   </v>
      </c>
    </row>
    <row r="682" spans="1:13" s="62" customFormat="1" ht="44.25" customHeight="1" x14ac:dyDescent="0.2">
      <c r="A682" s="368" t="s">
        <v>83</v>
      </c>
      <c r="B682" s="365" t="s">
        <v>105</v>
      </c>
      <c r="C682" s="258" t="s">
        <v>505</v>
      </c>
      <c r="D682" s="258" t="s">
        <v>506</v>
      </c>
      <c r="E682" s="258" t="s">
        <v>507</v>
      </c>
      <c r="F682" s="258" t="s">
        <v>508</v>
      </c>
      <c r="G682" s="263" t="s">
        <v>347</v>
      </c>
      <c r="H682" s="272" t="s">
        <v>498</v>
      </c>
      <c r="I682" s="258" t="s">
        <v>509</v>
      </c>
      <c r="J682" s="258" t="s">
        <v>510</v>
      </c>
      <c r="K682" s="144"/>
      <c r="L682" s="145" t="str">
        <f>CONCATENATE(C682," ",D682," ",E682," ",F682," ",C683," ",D683," ",E683," ",F683)</f>
        <v xml:space="preserve">UC3.C8 Interpretar la legislación comercial y tributaria, para determinar las obligaciones de la empresa y los procedimientos para cumplirlas oportunamente.    </v>
      </c>
      <c r="M682" s="146" t="str">
        <f t="shared" si="10"/>
        <v>C8.I1 Determina los procedimientos comerciales aplicables a la empresa, de acuerdo a lo establecido en la normatividad vigente.</v>
      </c>
    </row>
    <row r="683" spans="1:13" s="62" customFormat="1" ht="38.25" x14ac:dyDescent="0.2">
      <c r="A683" s="368"/>
      <c r="B683" s="365"/>
      <c r="C683" s="264"/>
      <c r="D683" s="265"/>
      <c r="E683" s="266"/>
      <c r="F683" s="267"/>
      <c r="G683" s="263" t="s">
        <v>350</v>
      </c>
      <c r="H683" s="272" t="s">
        <v>329</v>
      </c>
      <c r="I683" s="258" t="s">
        <v>511</v>
      </c>
      <c r="J683" s="258" t="s">
        <v>512</v>
      </c>
      <c r="K683" s="144"/>
      <c r="L683" s="151"/>
      <c r="M683" s="146" t="str">
        <f t="shared" si="10"/>
        <v>C8.I2 Calcula los tributos, tasas e impuestos que afectan a la empresa, de acuerdo a los procedimientos legales vigentes.</v>
      </c>
    </row>
    <row r="684" spans="1:13" s="62" customFormat="1" ht="25.5" x14ac:dyDescent="0.2">
      <c r="A684" s="368"/>
      <c r="B684" s="365"/>
      <c r="C684" s="264"/>
      <c r="D684" s="265"/>
      <c r="E684" s="266"/>
      <c r="F684" s="267"/>
      <c r="G684" s="263" t="s">
        <v>353</v>
      </c>
      <c r="H684" s="272" t="s">
        <v>245</v>
      </c>
      <c r="I684" s="258" t="s">
        <v>513</v>
      </c>
      <c r="J684" s="258" t="s">
        <v>514</v>
      </c>
      <c r="K684" s="144"/>
      <c r="L684" s="151"/>
      <c r="M684" s="146" t="str">
        <f t="shared" si="10"/>
        <v>C8.I3 Elabora reportes tributarios básicos, de acuerdo a las necesidades de control de la empresa.</v>
      </c>
    </row>
    <row r="685" spans="1:13" s="62" customFormat="1" hidden="1" x14ac:dyDescent="0.2">
      <c r="A685" s="368"/>
      <c r="B685" s="365"/>
      <c r="C685" s="264"/>
      <c r="D685" s="265"/>
      <c r="E685" s="266"/>
      <c r="F685" s="267"/>
      <c r="G685" s="263"/>
      <c r="H685" s="272"/>
      <c r="I685" s="258"/>
      <c r="J685" s="258"/>
      <c r="K685" s="144"/>
      <c r="L685" s="151"/>
      <c r="M685" s="146" t="str">
        <f t="shared" si="10"/>
        <v xml:space="preserve">   </v>
      </c>
    </row>
    <row r="686" spans="1:13" s="62" customFormat="1" hidden="1" x14ac:dyDescent="0.2">
      <c r="A686" s="368"/>
      <c r="B686" s="365"/>
      <c r="C686" s="264"/>
      <c r="D686" s="265"/>
      <c r="E686" s="266"/>
      <c r="F686" s="267"/>
      <c r="G686" s="263"/>
      <c r="H686" s="272"/>
      <c r="I686" s="258"/>
      <c r="J686" s="258"/>
      <c r="K686" s="144"/>
      <c r="L686" s="151"/>
      <c r="M686" s="146" t="str">
        <f t="shared" si="10"/>
        <v xml:space="preserve">   </v>
      </c>
    </row>
    <row r="687" spans="1:13" s="62" customFormat="1" hidden="1" x14ac:dyDescent="0.2">
      <c r="A687" s="368"/>
      <c r="B687" s="365"/>
      <c r="C687" s="264"/>
      <c r="D687" s="265"/>
      <c r="E687" s="266"/>
      <c r="F687" s="267"/>
      <c r="G687" s="263"/>
      <c r="H687" s="272"/>
      <c r="I687" s="258"/>
      <c r="J687" s="258"/>
      <c r="K687" s="144"/>
      <c r="L687" s="151"/>
      <c r="M687" s="146" t="str">
        <f t="shared" si="10"/>
        <v xml:space="preserve">   </v>
      </c>
    </row>
    <row r="688" spans="1:13" s="62" customFormat="1" hidden="1" x14ac:dyDescent="0.2">
      <c r="A688" s="368"/>
      <c r="B688" s="365"/>
      <c r="C688" s="264"/>
      <c r="D688" s="265"/>
      <c r="E688" s="266"/>
      <c r="F688" s="267"/>
      <c r="G688" s="263"/>
      <c r="H688" s="272"/>
      <c r="I688" s="258"/>
      <c r="J688" s="258"/>
      <c r="K688" s="144"/>
      <c r="L688" s="151"/>
      <c r="M688" s="146" t="str">
        <f t="shared" si="10"/>
        <v xml:space="preserve">   </v>
      </c>
    </row>
    <row r="689" spans="1:13" s="62" customFormat="1" hidden="1" x14ac:dyDescent="0.2">
      <c r="A689" s="368"/>
      <c r="B689" s="365"/>
      <c r="C689" s="264"/>
      <c r="D689" s="265"/>
      <c r="E689" s="266"/>
      <c r="F689" s="267"/>
      <c r="G689" s="263"/>
      <c r="H689" s="272"/>
      <c r="I689" s="258"/>
      <c r="J689" s="258"/>
      <c r="K689" s="144"/>
      <c r="L689" s="151"/>
      <c r="M689" s="146" t="str">
        <f t="shared" si="10"/>
        <v xml:space="preserve">   </v>
      </c>
    </row>
    <row r="690" spans="1:13" s="62" customFormat="1" hidden="1" x14ac:dyDescent="0.2">
      <c r="A690" s="368"/>
      <c r="B690" s="365"/>
      <c r="C690" s="264"/>
      <c r="D690" s="265"/>
      <c r="E690" s="266"/>
      <c r="F690" s="267"/>
      <c r="G690" s="263"/>
      <c r="H690" s="272"/>
      <c r="I690" s="258"/>
      <c r="J690" s="258"/>
      <c r="K690" s="144"/>
      <c r="L690" s="151"/>
      <c r="M690" s="146" t="str">
        <f t="shared" si="10"/>
        <v xml:space="preserve">   </v>
      </c>
    </row>
    <row r="691" spans="1:13" s="62" customFormat="1" hidden="1" x14ac:dyDescent="0.2">
      <c r="A691" s="368"/>
      <c r="B691" s="365"/>
      <c r="C691" s="264"/>
      <c r="D691" s="265"/>
      <c r="E691" s="266"/>
      <c r="F691" s="267"/>
      <c r="G691" s="263"/>
      <c r="H691" s="272"/>
      <c r="I691" s="258"/>
      <c r="J691" s="258"/>
      <c r="K691" s="144"/>
      <c r="L691" s="151"/>
      <c r="M691" s="146" t="str">
        <f t="shared" si="10"/>
        <v xml:space="preserve">   </v>
      </c>
    </row>
    <row r="692" spans="1:13" s="62" customFormat="1" ht="44.25" customHeight="1" x14ac:dyDescent="0.2">
      <c r="A692" s="368" t="s">
        <v>83</v>
      </c>
      <c r="B692" s="365" t="s">
        <v>105</v>
      </c>
      <c r="C692" s="258" t="s">
        <v>515</v>
      </c>
      <c r="D692" s="258" t="s">
        <v>345</v>
      </c>
      <c r="E692" s="258" t="s">
        <v>516</v>
      </c>
      <c r="F692" s="258" t="s">
        <v>517</v>
      </c>
      <c r="G692" s="263" t="s">
        <v>518</v>
      </c>
      <c r="H692" s="272" t="s">
        <v>519</v>
      </c>
      <c r="I692" s="258" t="s">
        <v>520</v>
      </c>
      <c r="J692" s="258" t="s">
        <v>521</v>
      </c>
      <c r="K692" s="144"/>
      <c r="L692" s="145" t="str">
        <f>CONCATENATE(C692," ",D692," ",E692," ",F692," ",C693," ",D693," ",E693," ",F693)</f>
        <v xml:space="preserve">UC3.C9 Apoyar la gestión comercial de la empresa, aplicando el proceso administrativo con eficiencia, eficacia y ética.    </v>
      </c>
      <c r="M692" s="146" t="str">
        <f t="shared" si="10"/>
        <v>C9.I1 Aplica el proceso administrativo a la gestión comercial, en el marco del plan estratégico y operativo de marketing.</v>
      </c>
    </row>
    <row r="693" spans="1:13" s="62" customFormat="1" ht="38.25" x14ac:dyDescent="0.2">
      <c r="A693" s="368"/>
      <c r="B693" s="365"/>
      <c r="C693" s="264"/>
      <c r="D693" s="265"/>
      <c r="E693" s="266"/>
      <c r="F693" s="267"/>
      <c r="G693" s="263" t="s">
        <v>522</v>
      </c>
      <c r="H693" s="272" t="s">
        <v>523</v>
      </c>
      <c r="I693" s="258" t="s">
        <v>524</v>
      </c>
      <c r="J693" s="258" t="s">
        <v>525</v>
      </c>
      <c r="K693" s="144"/>
      <c r="L693" s="151"/>
      <c r="M693" s="146" t="str">
        <f t="shared" si="10"/>
        <v>C9.I2 Controla el proceso de ventas, emitiendo reportes con la periodicidad y características indicada por la empresa.</v>
      </c>
    </row>
    <row r="694" spans="1:13" s="62" customFormat="1" ht="25.5" x14ac:dyDescent="0.2">
      <c r="A694" s="368"/>
      <c r="B694" s="365"/>
      <c r="C694" s="264"/>
      <c r="D694" s="265"/>
      <c r="E694" s="266"/>
      <c r="F694" s="267"/>
      <c r="G694" s="263" t="s">
        <v>526</v>
      </c>
      <c r="H694" s="272" t="s">
        <v>527</v>
      </c>
      <c r="I694" s="258" t="s">
        <v>528</v>
      </c>
      <c r="J694" s="258" t="s">
        <v>529</v>
      </c>
      <c r="K694" s="144"/>
      <c r="L694" s="151"/>
      <c r="M694" s="146" t="str">
        <f t="shared" si="10"/>
        <v>C9.I3 Emite reportes de marketing, según los tópicos que le indica la gerencia del área.</v>
      </c>
    </row>
    <row r="695" spans="1:13" s="62" customFormat="1" hidden="1" x14ac:dyDescent="0.2">
      <c r="A695" s="368"/>
      <c r="B695" s="365"/>
      <c r="C695" s="264"/>
      <c r="D695" s="265"/>
      <c r="E695" s="266"/>
      <c r="F695" s="267"/>
      <c r="G695" s="263"/>
      <c r="H695" s="272"/>
      <c r="I695" s="258"/>
      <c r="J695" s="258"/>
      <c r="K695" s="144"/>
      <c r="L695" s="151"/>
      <c r="M695" s="146" t="str">
        <f t="shared" si="10"/>
        <v xml:space="preserve">   </v>
      </c>
    </row>
    <row r="696" spans="1:13" s="62" customFormat="1" hidden="1" x14ac:dyDescent="0.2">
      <c r="A696" s="368"/>
      <c r="B696" s="365"/>
      <c r="C696" s="264"/>
      <c r="D696" s="265"/>
      <c r="E696" s="266"/>
      <c r="F696" s="267"/>
      <c r="G696" s="263"/>
      <c r="H696" s="272"/>
      <c r="I696" s="258"/>
      <c r="J696" s="258"/>
      <c r="K696" s="144"/>
      <c r="L696" s="151"/>
      <c r="M696" s="146" t="str">
        <f t="shared" si="10"/>
        <v xml:space="preserve">   </v>
      </c>
    </row>
    <row r="697" spans="1:13" s="62" customFormat="1" hidden="1" x14ac:dyDescent="0.2">
      <c r="A697" s="368"/>
      <c r="B697" s="365"/>
      <c r="C697" s="264"/>
      <c r="D697" s="265"/>
      <c r="E697" s="266"/>
      <c r="F697" s="267"/>
      <c r="G697" s="263"/>
      <c r="H697" s="272"/>
      <c r="I697" s="258"/>
      <c r="J697" s="258"/>
      <c r="K697" s="144"/>
      <c r="L697" s="151"/>
      <c r="M697" s="146" t="str">
        <f t="shared" si="10"/>
        <v xml:space="preserve">   </v>
      </c>
    </row>
    <row r="698" spans="1:13" s="62" customFormat="1" hidden="1" x14ac:dyDescent="0.2">
      <c r="A698" s="368"/>
      <c r="B698" s="365"/>
      <c r="C698" s="264"/>
      <c r="D698" s="265"/>
      <c r="E698" s="266"/>
      <c r="F698" s="267"/>
      <c r="G698" s="263"/>
      <c r="H698" s="272"/>
      <c r="I698" s="258"/>
      <c r="J698" s="258"/>
      <c r="K698" s="144"/>
      <c r="L698" s="151"/>
      <c r="M698" s="146" t="str">
        <f t="shared" si="10"/>
        <v xml:space="preserve">   </v>
      </c>
    </row>
    <row r="699" spans="1:13" s="62" customFormat="1" hidden="1" x14ac:dyDescent="0.2">
      <c r="A699" s="368"/>
      <c r="B699" s="365"/>
      <c r="C699" s="264"/>
      <c r="D699" s="265"/>
      <c r="E699" s="266"/>
      <c r="F699" s="267"/>
      <c r="G699" s="263"/>
      <c r="H699" s="272"/>
      <c r="I699" s="258"/>
      <c r="J699" s="258"/>
      <c r="K699" s="144"/>
      <c r="L699" s="151"/>
      <c r="M699" s="146" t="str">
        <f t="shared" si="10"/>
        <v xml:space="preserve">   </v>
      </c>
    </row>
    <row r="700" spans="1:13" s="62" customFormat="1" hidden="1" x14ac:dyDescent="0.2">
      <c r="A700" s="368"/>
      <c r="B700" s="365"/>
      <c r="C700" s="264"/>
      <c r="D700" s="265"/>
      <c r="E700" s="266"/>
      <c r="F700" s="267"/>
      <c r="G700" s="263"/>
      <c r="H700" s="272"/>
      <c r="I700" s="258"/>
      <c r="J700" s="258"/>
      <c r="K700" s="144"/>
      <c r="L700" s="151"/>
      <c r="M700" s="146" t="str">
        <f t="shared" si="10"/>
        <v xml:space="preserve">   </v>
      </c>
    </row>
    <row r="701" spans="1:13" s="62" customFormat="1" hidden="1" x14ac:dyDescent="0.2">
      <c r="A701" s="368"/>
      <c r="B701" s="365"/>
      <c r="C701" s="264"/>
      <c r="D701" s="265"/>
      <c r="E701" s="266"/>
      <c r="F701" s="267"/>
      <c r="G701" s="263"/>
      <c r="H701" s="272"/>
      <c r="I701" s="258"/>
      <c r="J701" s="258"/>
      <c r="K701" s="144"/>
      <c r="L701" s="151"/>
      <c r="M701" s="146" t="str">
        <f t="shared" si="10"/>
        <v xml:space="preserve">   </v>
      </c>
    </row>
    <row r="702" spans="1:13" s="62" customFormat="1" ht="57.75" customHeight="1" x14ac:dyDescent="0.2">
      <c r="A702" s="368" t="s">
        <v>83</v>
      </c>
      <c r="B702" s="365" t="s">
        <v>105</v>
      </c>
      <c r="C702" s="258" t="s">
        <v>530</v>
      </c>
      <c r="D702" s="258" t="s">
        <v>272</v>
      </c>
      <c r="E702" s="258" t="s">
        <v>531</v>
      </c>
      <c r="F702" s="258" t="s">
        <v>532</v>
      </c>
      <c r="G702" s="263" t="s">
        <v>533</v>
      </c>
      <c r="H702" s="272" t="s">
        <v>265</v>
      </c>
      <c r="I702" s="258" t="s">
        <v>534</v>
      </c>
      <c r="J702" s="258" t="s">
        <v>535</v>
      </c>
      <c r="K702" s="144"/>
      <c r="L702" s="145" t="str">
        <f>CONCATENATE(C702," ",D702," ",E702," ",F702," ",C703," ",D703," ",E703," ",F703)</f>
        <v xml:space="preserve">UC3.C10 Elaborar información contable mediante software especializado,  de acuerdo a las normas vigentes y a las necesidades de la empresa.    </v>
      </c>
      <c r="M702" s="146" t="str">
        <f t="shared" si="10"/>
        <v>C10.I1 Procesa reportes y estados financieros, de acuerdo a las normas vigentes y las necesidades de la empresa, utilizando software especializado.</v>
      </c>
    </row>
    <row r="703" spans="1:13" s="62" customFormat="1" ht="38.25" x14ac:dyDescent="0.2">
      <c r="A703" s="368"/>
      <c r="B703" s="365"/>
      <c r="C703" s="264"/>
      <c r="D703" s="265"/>
      <c r="E703" s="266"/>
      <c r="F703" s="267"/>
      <c r="G703" s="263" t="s">
        <v>536</v>
      </c>
      <c r="H703" s="272" t="s">
        <v>401</v>
      </c>
      <c r="I703" s="258" t="s">
        <v>537</v>
      </c>
      <c r="J703" s="258" t="s">
        <v>538</v>
      </c>
      <c r="K703" s="144"/>
      <c r="L703" s="151"/>
      <c r="M703" s="146" t="str">
        <f t="shared" si="10"/>
        <v xml:space="preserve">C10.I2 Prepara reportes de costos históricos y proyectados, de acuerdo a las pautas dadas por el profesional responsable. </v>
      </c>
    </row>
    <row r="704" spans="1:13" s="62" customFormat="1" ht="51" x14ac:dyDescent="0.2">
      <c r="A704" s="368"/>
      <c r="B704" s="365"/>
      <c r="C704" s="264"/>
      <c r="D704" s="265"/>
      <c r="E704" s="266"/>
      <c r="F704" s="267"/>
      <c r="G704" s="263" t="s">
        <v>539</v>
      </c>
      <c r="H704" s="272" t="s">
        <v>540</v>
      </c>
      <c r="I704" s="258" t="s">
        <v>541</v>
      </c>
      <c r="J704" s="258" t="s">
        <v>542</v>
      </c>
      <c r="K704" s="144"/>
      <c r="L704" s="151"/>
      <c r="M704" s="146" t="str">
        <f t="shared" si="10"/>
        <v>C10.I3 Suministra información de los presupuestos, de acuerdo a las necesidades  y procedimientos de la empresa  para el cumplimiento de sus objetivos.</v>
      </c>
    </row>
    <row r="705" spans="1:13" s="62" customFormat="1" hidden="1" x14ac:dyDescent="0.2">
      <c r="A705" s="368"/>
      <c r="B705" s="365"/>
      <c r="C705" s="259"/>
      <c r="D705" s="260"/>
      <c r="E705" s="261"/>
      <c r="F705" s="262"/>
      <c r="G705" s="257"/>
      <c r="H705" s="143"/>
      <c r="I705" s="256"/>
      <c r="J705" s="256"/>
      <c r="K705" s="144"/>
      <c r="L705" s="151"/>
      <c r="M705" s="146" t="str">
        <f t="shared" si="10"/>
        <v xml:space="preserve">   </v>
      </c>
    </row>
    <row r="706" spans="1:13" s="62" customFormat="1" hidden="1" x14ac:dyDescent="0.2">
      <c r="A706" s="368"/>
      <c r="B706" s="365"/>
      <c r="C706" s="259"/>
      <c r="D706" s="260"/>
      <c r="E706" s="261"/>
      <c r="F706" s="262"/>
      <c r="G706" s="257"/>
      <c r="H706" s="143"/>
      <c r="I706" s="256"/>
      <c r="J706" s="256"/>
      <c r="K706" s="144"/>
      <c r="L706" s="151"/>
      <c r="M706" s="146" t="str">
        <f t="shared" si="10"/>
        <v xml:space="preserve">   </v>
      </c>
    </row>
    <row r="707" spans="1:13" s="62" customFormat="1" hidden="1" x14ac:dyDescent="0.2">
      <c r="A707" s="368"/>
      <c r="B707" s="365"/>
      <c r="C707" s="259"/>
      <c r="D707" s="260"/>
      <c r="E707" s="261"/>
      <c r="F707" s="262"/>
      <c r="G707" s="257"/>
      <c r="H707" s="143"/>
      <c r="I707" s="256"/>
      <c r="J707" s="256"/>
      <c r="K707" s="144"/>
      <c r="L707" s="151"/>
      <c r="M707" s="146" t="str">
        <f t="shared" si="10"/>
        <v xml:space="preserve">   </v>
      </c>
    </row>
    <row r="708" spans="1:13" s="62" customFormat="1" hidden="1" x14ac:dyDescent="0.2">
      <c r="A708" s="368"/>
      <c r="B708" s="365"/>
      <c r="C708" s="259"/>
      <c r="D708" s="260"/>
      <c r="E708" s="261"/>
      <c r="F708" s="262"/>
      <c r="G708" s="257"/>
      <c r="H708" s="143"/>
      <c r="I708" s="256"/>
      <c r="J708" s="256"/>
      <c r="K708" s="144"/>
      <c r="L708" s="151"/>
      <c r="M708" s="146" t="str">
        <f t="shared" si="10"/>
        <v xml:space="preserve">   </v>
      </c>
    </row>
    <row r="709" spans="1:13" s="62" customFormat="1" hidden="1" x14ac:dyDescent="0.2">
      <c r="A709" s="368"/>
      <c r="B709" s="365"/>
      <c r="C709" s="259"/>
      <c r="D709" s="260"/>
      <c r="E709" s="261"/>
      <c r="F709" s="262"/>
      <c r="G709" s="257"/>
      <c r="H709" s="143"/>
      <c r="I709" s="256"/>
      <c r="J709" s="256"/>
      <c r="K709" s="144"/>
      <c r="L709" s="151"/>
      <c r="M709" s="146" t="str">
        <f t="shared" si="10"/>
        <v xml:space="preserve">   </v>
      </c>
    </row>
    <row r="710" spans="1:13" s="62" customFormat="1" hidden="1" x14ac:dyDescent="0.2">
      <c r="A710" s="368"/>
      <c r="B710" s="365"/>
      <c r="C710" s="259"/>
      <c r="D710" s="260"/>
      <c r="E710" s="261"/>
      <c r="F710" s="262"/>
      <c r="G710" s="257"/>
      <c r="H710" s="143"/>
      <c r="I710" s="256"/>
      <c r="J710" s="256"/>
      <c r="K710" s="144"/>
      <c r="L710" s="151"/>
      <c r="M710" s="146" t="str">
        <f t="shared" si="10"/>
        <v xml:space="preserve">   </v>
      </c>
    </row>
    <row r="711" spans="1:13" s="62" customFormat="1" hidden="1" x14ac:dyDescent="0.2">
      <c r="A711" s="368"/>
      <c r="B711" s="365"/>
      <c r="C711" s="259"/>
      <c r="D711" s="260"/>
      <c r="E711" s="261"/>
      <c r="F711" s="262"/>
      <c r="G711" s="257"/>
      <c r="H711" s="143"/>
      <c r="I711" s="256"/>
      <c r="J711" s="256"/>
      <c r="K711" s="144"/>
      <c r="L711" s="151"/>
      <c r="M711" s="146" t="str">
        <f t="shared" si="10"/>
        <v xml:space="preserve">   </v>
      </c>
    </row>
    <row r="712" spans="1:13" s="62" customFormat="1" ht="12.75" hidden="1" customHeight="1" x14ac:dyDescent="0.2">
      <c r="A712" s="368" t="s">
        <v>83</v>
      </c>
      <c r="B712" s="365" t="s">
        <v>105</v>
      </c>
      <c r="C712" s="142"/>
      <c r="D712" s="142"/>
      <c r="E712" s="142"/>
      <c r="F712" s="142"/>
      <c r="G712" s="143"/>
      <c r="H712" s="143"/>
      <c r="I712" s="142"/>
      <c r="J712" s="142"/>
      <c r="K712" s="144"/>
      <c r="L712" s="145" t="str">
        <f>CONCATENATE(C712," ",D712," ",E712," ",F712," ",C713," ",D713," ",E713," ",F713)</f>
        <v xml:space="preserve">       </v>
      </c>
      <c r="M712" s="146" t="str">
        <f t="shared" si="10"/>
        <v xml:space="preserve">   </v>
      </c>
    </row>
    <row r="713" spans="1:13" s="62" customFormat="1" hidden="1" x14ac:dyDescent="0.2">
      <c r="A713" s="368"/>
      <c r="B713" s="365"/>
      <c r="C713" s="147"/>
      <c r="D713" s="148"/>
      <c r="E713" s="149"/>
      <c r="F713" s="150"/>
      <c r="G713" s="143"/>
      <c r="H713" s="143"/>
      <c r="I713" s="142"/>
      <c r="J713" s="142"/>
      <c r="K713" s="144"/>
      <c r="L713" s="151"/>
      <c r="M713" s="146" t="str">
        <f t="shared" si="10"/>
        <v xml:space="preserve">   </v>
      </c>
    </row>
    <row r="714" spans="1:13" s="62" customFormat="1" hidden="1" x14ac:dyDescent="0.2">
      <c r="A714" s="368"/>
      <c r="B714" s="365"/>
      <c r="C714" s="147"/>
      <c r="D714" s="148"/>
      <c r="E714" s="149"/>
      <c r="F714" s="150"/>
      <c r="G714" s="143"/>
      <c r="H714" s="143"/>
      <c r="I714" s="142"/>
      <c r="J714" s="142"/>
      <c r="K714" s="144"/>
      <c r="L714" s="151"/>
      <c r="M714" s="146" t="str">
        <f t="shared" si="10"/>
        <v xml:space="preserve">   </v>
      </c>
    </row>
    <row r="715" spans="1:13" s="62" customFormat="1" hidden="1" x14ac:dyDescent="0.2">
      <c r="A715" s="368"/>
      <c r="B715" s="365"/>
      <c r="C715" s="147"/>
      <c r="D715" s="148"/>
      <c r="E715" s="149"/>
      <c r="F715" s="150"/>
      <c r="G715" s="143"/>
      <c r="H715" s="143"/>
      <c r="I715" s="142"/>
      <c r="J715" s="142"/>
      <c r="K715" s="144"/>
      <c r="L715" s="151"/>
      <c r="M715" s="146" t="str">
        <f t="shared" ref="M715:M778" si="11">CONCATENATE(G715," ",H715," ",I715," ",J715)</f>
        <v xml:space="preserve">   </v>
      </c>
    </row>
    <row r="716" spans="1:13" s="62" customFormat="1" hidden="1" x14ac:dyDescent="0.2">
      <c r="A716" s="368"/>
      <c r="B716" s="365"/>
      <c r="C716" s="147"/>
      <c r="D716" s="148"/>
      <c r="E716" s="149"/>
      <c r="F716" s="150"/>
      <c r="G716" s="143"/>
      <c r="H716" s="143"/>
      <c r="I716" s="142"/>
      <c r="J716" s="142"/>
      <c r="K716" s="144"/>
      <c r="L716" s="151"/>
      <c r="M716" s="146" t="str">
        <f t="shared" si="11"/>
        <v xml:space="preserve">   </v>
      </c>
    </row>
    <row r="717" spans="1:13" s="62" customFormat="1" hidden="1" x14ac:dyDescent="0.2">
      <c r="A717" s="368"/>
      <c r="B717" s="365"/>
      <c r="C717" s="147"/>
      <c r="D717" s="148"/>
      <c r="E717" s="149"/>
      <c r="F717" s="150"/>
      <c r="G717" s="143"/>
      <c r="H717" s="143"/>
      <c r="I717" s="142"/>
      <c r="J717" s="142"/>
      <c r="K717" s="144"/>
      <c r="L717" s="151"/>
      <c r="M717" s="146" t="str">
        <f t="shared" si="11"/>
        <v xml:space="preserve">   </v>
      </c>
    </row>
    <row r="718" spans="1:13" s="62" customFormat="1" hidden="1" x14ac:dyDescent="0.2">
      <c r="A718" s="368"/>
      <c r="B718" s="365"/>
      <c r="C718" s="147"/>
      <c r="D718" s="148"/>
      <c r="E718" s="149"/>
      <c r="F718" s="150"/>
      <c r="G718" s="143"/>
      <c r="H718" s="143"/>
      <c r="I718" s="142"/>
      <c r="J718" s="142"/>
      <c r="K718" s="144"/>
      <c r="L718" s="151"/>
      <c r="M718" s="146" t="str">
        <f t="shared" si="11"/>
        <v xml:space="preserve">   </v>
      </c>
    </row>
    <row r="719" spans="1:13" s="62" customFormat="1" hidden="1" x14ac:dyDescent="0.2">
      <c r="A719" s="368"/>
      <c r="B719" s="365"/>
      <c r="C719" s="147"/>
      <c r="D719" s="148"/>
      <c r="E719" s="149"/>
      <c r="F719" s="150"/>
      <c r="G719" s="143"/>
      <c r="H719" s="143"/>
      <c r="I719" s="142"/>
      <c r="J719" s="142"/>
      <c r="K719" s="144"/>
      <c r="L719" s="151"/>
      <c r="M719" s="146" t="str">
        <f t="shared" si="11"/>
        <v xml:space="preserve">   </v>
      </c>
    </row>
    <row r="720" spans="1:13" s="62" customFormat="1" hidden="1" x14ac:dyDescent="0.2">
      <c r="A720" s="368"/>
      <c r="B720" s="365"/>
      <c r="C720" s="147"/>
      <c r="D720" s="148"/>
      <c r="E720" s="149"/>
      <c r="F720" s="150"/>
      <c r="G720" s="143"/>
      <c r="H720" s="143"/>
      <c r="I720" s="142"/>
      <c r="J720" s="142"/>
      <c r="K720" s="144"/>
      <c r="L720" s="151"/>
      <c r="M720" s="146" t="str">
        <f t="shared" si="11"/>
        <v xml:space="preserve">   </v>
      </c>
    </row>
    <row r="721" spans="1:13" s="62" customFormat="1" hidden="1" x14ac:dyDescent="0.2">
      <c r="A721" s="368"/>
      <c r="B721" s="365"/>
      <c r="C721" s="147"/>
      <c r="D721" s="148"/>
      <c r="E721" s="149"/>
      <c r="F721" s="150"/>
      <c r="G721" s="143"/>
      <c r="H721" s="143"/>
      <c r="I721" s="142"/>
      <c r="J721" s="142"/>
      <c r="K721" s="144"/>
      <c r="L721" s="151"/>
      <c r="M721" s="146" t="str">
        <f t="shared" si="11"/>
        <v xml:space="preserve">   </v>
      </c>
    </row>
    <row r="722" spans="1:13" s="62" customFormat="1" ht="12.75" hidden="1" customHeight="1" x14ac:dyDescent="0.2">
      <c r="A722" s="368" t="s">
        <v>83</v>
      </c>
      <c r="B722" s="365" t="s">
        <v>105</v>
      </c>
      <c r="C722" s="142"/>
      <c r="D722" s="142"/>
      <c r="E722" s="142"/>
      <c r="F722" s="142"/>
      <c r="G722" s="143"/>
      <c r="H722" s="143"/>
      <c r="I722" s="142"/>
      <c r="J722" s="142"/>
      <c r="K722" s="144"/>
      <c r="L722" s="145" t="str">
        <f>CONCATENATE(C722," ",D722," ",E722," ",F722," ",C723," ",D723," ",E723," ",F723)</f>
        <v xml:space="preserve">       </v>
      </c>
      <c r="M722" s="146" t="str">
        <f t="shared" si="11"/>
        <v xml:space="preserve">   </v>
      </c>
    </row>
    <row r="723" spans="1:13" s="62" customFormat="1" hidden="1" x14ac:dyDescent="0.2">
      <c r="A723" s="368"/>
      <c r="B723" s="365"/>
      <c r="C723" s="147"/>
      <c r="D723" s="148"/>
      <c r="E723" s="149"/>
      <c r="F723" s="150"/>
      <c r="G723" s="143"/>
      <c r="H723" s="143"/>
      <c r="I723" s="142"/>
      <c r="J723" s="142"/>
      <c r="K723" s="144"/>
      <c r="L723" s="151"/>
      <c r="M723" s="146" t="str">
        <f t="shared" si="11"/>
        <v xml:space="preserve">   </v>
      </c>
    </row>
    <row r="724" spans="1:13" s="62" customFormat="1" hidden="1" x14ac:dyDescent="0.2">
      <c r="A724" s="368"/>
      <c r="B724" s="365"/>
      <c r="C724" s="147"/>
      <c r="D724" s="148"/>
      <c r="E724" s="149"/>
      <c r="F724" s="150"/>
      <c r="G724" s="143"/>
      <c r="H724" s="143"/>
      <c r="I724" s="142"/>
      <c r="J724" s="142"/>
      <c r="K724" s="144"/>
      <c r="L724" s="151"/>
      <c r="M724" s="146" t="str">
        <f t="shared" si="11"/>
        <v xml:space="preserve">   </v>
      </c>
    </row>
    <row r="725" spans="1:13" s="62" customFormat="1" hidden="1" x14ac:dyDescent="0.2">
      <c r="A725" s="368"/>
      <c r="B725" s="365"/>
      <c r="C725" s="147"/>
      <c r="D725" s="148"/>
      <c r="E725" s="149"/>
      <c r="F725" s="150"/>
      <c r="G725" s="143"/>
      <c r="H725" s="143"/>
      <c r="I725" s="142"/>
      <c r="J725" s="142"/>
      <c r="K725" s="144"/>
      <c r="L725" s="151"/>
      <c r="M725" s="146" t="str">
        <f t="shared" si="11"/>
        <v xml:space="preserve">   </v>
      </c>
    </row>
    <row r="726" spans="1:13" s="62" customFormat="1" hidden="1" x14ac:dyDescent="0.2">
      <c r="A726" s="368"/>
      <c r="B726" s="365"/>
      <c r="C726" s="147"/>
      <c r="D726" s="148"/>
      <c r="E726" s="149"/>
      <c r="F726" s="150"/>
      <c r="G726" s="143"/>
      <c r="H726" s="143"/>
      <c r="I726" s="142"/>
      <c r="J726" s="142"/>
      <c r="K726" s="144"/>
      <c r="L726" s="151"/>
      <c r="M726" s="146" t="str">
        <f t="shared" si="11"/>
        <v xml:space="preserve">   </v>
      </c>
    </row>
    <row r="727" spans="1:13" s="62" customFormat="1" hidden="1" x14ac:dyDescent="0.2">
      <c r="A727" s="368"/>
      <c r="B727" s="365"/>
      <c r="C727" s="147"/>
      <c r="D727" s="148"/>
      <c r="E727" s="149"/>
      <c r="F727" s="150"/>
      <c r="G727" s="143"/>
      <c r="H727" s="143"/>
      <c r="I727" s="142"/>
      <c r="J727" s="142"/>
      <c r="K727" s="144"/>
      <c r="L727" s="151"/>
      <c r="M727" s="146" t="str">
        <f t="shared" si="11"/>
        <v xml:space="preserve">   </v>
      </c>
    </row>
    <row r="728" spans="1:13" s="62" customFormat="1" hidden="1" x14ac:dyDescent="0.2">
      <c r="A728" s="368"/>
      <c r="B728" s="365"/>
      <c r="C728" s="147"/>
      <c r="D728" s="148"/>
      <c r="E728" s="149"/>
      <c r="F728" s="150"/>
      <c r="G728" s="143"/>
      <c r="H728" s="143"/>
      <c r="I728" s="142"/>
      <c r="J728" s="142"/>
      <c r="K728" s="144"/>
      <c r="L728" s="151"/>
      <c r="M728" s="146" t="str">
        <f t="shared" si="11"/>
        <v xml:space="preserve">   </v>
      </c>
    </row>
    <row r="729" spans="1:13" s="62" customFormat="1" hidden="1" x14ac:dyDescent="0.2">
      <c r="A729" s="368"/>
      <c r="B729" s="365"/>
      <c r="C729" s="147"/>
      <c r="D729" s="148"/>
      <c r="E729" s="149"/>
      <c r="F729" s="150"/>
      <c r="G729" s="143"/>
      <c r="H729" s="143"/>
      <c r="I729" s="142"/>
      <c r="J729" s="142"/>
      <c r="K729" s="144"/>
      <c r="L729" s="151"/>
      <c r="M729" s="146" t="str">
        <f t="shared" si="11"/>
        <v xml:space="preserve">   </v>
      </c>
    </row>
    <row r="730" spans="1:13" s="62" customFormat="1" hidden="1" x14ac:dyDescent="0.2">
      <c r="A730" s="368"/>
      <c r="B730" s="365"/>
      <c r="C730" s="147"/>
      <c r="D730" s="148"/>
      <c r="E730" s="149"/>
      <c r="F730" s="150"/>
      <c r="G730" s="143"/>
      <c r="H730" s="143"/>
      <c r="I730" s="142"/>
      <c r="J730" s="142"/>
      <c r="K730" s="144"/>
      <c r="L730" s="151"/>
      <c r="M730" s="146" t="str">
        <f t="shared" si="11"/>
        <v xml:space="preserve">   </v>
      </c>
    </row>
    <row r="731" spans="1:13" s="62" customFormat="1" hidden="1" x14ac:dyDescent="0.2">
      <c r="A731" s="368"/>
      <c r="B731" s="365"/>
      <c r="C731" s="147"/>
      <c r="D731" s="148"/>
      <c r="E731" s="149"/>
      <c r="F731" s="150"/>
      <c r="G731" s="143"/>
      <c r="H731" s="143"/>
      <c r="I731" s="142"/>
      <c r="J731" s="142"/>
      <c r="K731" s="144"/>
      <c r="L731" s="151"/>
      <c r="M731" s="146" t="str">
        <f t="shared" si="11"/>
        <v xml:space="preserve">   </v>
      </c>
    </row>
    <row r="732" spans="1:13" s="62" customFormat="1" ht="12.75" hidden="1" customHeight="1" x14ac:dyDescent="0.2">
      <c r="A732" s="368" t="s">
        <v>83</v>
      </c>
      <c r="B732" s="365" t="s">
        <v>105</v>
      </c>
      <c r="C732" s="142"/>
      <c r="D732" s="142"/>
      <c r="E732" s="142"/>
      <c r="F732" s="142"/>
      <c r="G732" s="143"/>
      <c r="H732" s="143"/>
      <c r="I732" s="142"/>
      <c r="J732" s="142"/>
      <c r="K732" s="144"/>
      <c r="L732" s="145" t="str">
        <f>CONCATENATE(C732," ",D732," ",E732," ",F732," ",C733," ",D733," ",E733," ",F733)</f>
        <v xml:space="preserve">       </v>
      </c>
      <c r="M732" s="146" t="str">
        <f t="shared" si="11"/>
        <v xml:space="preserve">   </v>
      </c>
    </row>
    <row r="733" spans="1:13" s="62" customFormat="1" hidden="1" x14ac:dyDescent="0.2">
      <c r="A733" s="368"/>
      <c r="B733" s="365"/>
      <c r="C733" s="147"/>
      <c r="D733" s="148"/>
      <c r="E733" s="149"/>
      <c r="F733" s="150"/>
      <c r="G733" s="143"/>
      <c r="H733" s="143"/>
      <c r="I733" s="142"/>
      <c r="J733" s="142"/>
      <c r="K733" s="144"/>
      <c r="L733" s="151"/>
      <c r="M733" s="146" t="str">
        <f t="shared" si="11"/>
        <v xml:space="preserve">   </v>
      </c>
    </row>
    <row r="734" spans="1:13" s="62" customFormat="1" hidden="1" x14ac:dyDescent="0.2">
      <c r="A734" s="368"/>
      <c r="B734" s="365"/>
      <c r="C734" s="147"/>
      <c r="D734" s="148"/>
      <c r="E734" s="149"/>
      <c r="F734" s="150"/>
      <c r="G734" s="143"/>
      <c r="H734" s="143"/>
      <c r="I734" s="142"/>
      <c r="J734" s="142"/>
      <c r="K734" s="144"/>
      <c r="L734" s="151"/>
      <c r="M734" s="146" t="str">
        <f t="shared" si="11"/>
        <v xml:space="preserve">   </v>
      </c>
    </row>
    <row r="735" spans="1:13" s="62" customFormat="1" hidden="1" x14ac:dyDescent="0.2">
      <c r="A735" s="368"/>
      <c r="B735" s="365"/>
      <c r="C735" s="147"/>
      <c r="D735" s="148"/>
      <c r="E735" s="149"/>
      <c r="F735" s="150"/>
      <c r="G735" s="143"/>
      <c r="H735" s="143"/>
      <c r="I735" s="142"/>
      <c r="J735" s="142"/>
      <c r="K735" s="144"/>
      <c r="L735" s="151"/>
      <c r="M735" s="146" t="str">
        <f t="shared" si="11"/>
        <v xml:space="preserve">   </v>
      </c>
    </row>
    <row r="736" spans="1:13" s="62" customFormat="1" hidden="1" x14ac:dyDescent="0.2">
      <c r="A736" s="368"/>
      <c r="B736" s="365"/>
      <c r="C736" s="147"/>
      <c r="D736" s="148"/>
      <c r="E736" s="149"/>
      <c r="F736" s="150"/>
      <c r="G736" s="143"/>
      <c r="H736" s="143"/>
      <c r="I736" s="142"/>
      <c r="J736" s="142"/>
      <c r="K736" s="144"/>
      <c r="L736" s="151"/>
      <c r="M736" s="146" t="str">
        <f t="shared" si="11"/>
        <v xml:space="preserve">   </v>
      </c>
    </row>
    <row r="737" spans="1:13" s="62" customFormat="1" hidden="1" x14ac:dyDescent="0.2">
      <c r="A737" s="368"/>
      <c r="B737" s="365"/>
      <c r="C737" s="147"/>
      <c r="D737" s="148"/>
      <c r="E737" s="149"/>
      <c r="F737" s="150"/>
      <c r="G737" s="143"/>
      <c r="H737" s="143"/>
      <c r="I737" s="142"/>
      <c r="J737" s="142"/>
      <c r="K737" s="144"/>
      <c r="L737" s="151"/>
      <c r="M737" s="146" t="str">
        <f t="shared" si="11"/>
        <v xml:space="preserve">   </v>
      </c>
    </row>
    <row r="738" spans="1:13" s="62" customFormat="1" hidden="1" x14ac:dyDescent="0.2">
      <c r="A738" s="368"/>
      <c r="B738" s="365"/>
      <c r="C738" s="147"/>
      <c r="D738" s="148"/>
      <c r="E738" s="149"/>
      <c r="F738" s="150"/>
      <c r="G738" s="143"/>
      <c r="H738" s="143"/>
      <c r="I738" s="142"/>
      <c r="J738" s="142"/>
      <c r="K738" s="144"/>
      <c r="L738" s="151"/>
      <c r="M738" s="146" t="str">
        <f t="shared" si="11"/>
        <v xml:space="preserve">   </v>
      </c>
    </row>
    <row r="739" spans="1:13" s="62" customFormat="1" hidden="1" x14ac:dyDescent="0.2">
      <c r="A739" s="368"/>
      <c r="B739" s="365"/>
      <c r="C739" s="147"/>
      <c r="D739" s="148"/>
      <c r="E739" s="149"/>
      <c r="F739" s="150"/>
      <c r="G739" s="143"/>
      <c r="H739" s="143"/>
      <c r="I739" s="142"/>
      <c r="J739" s="142"/>
      <c r="K739" s="144"/>
      <c r="L739" s="151"/>
      <c r="M739" s="146" t="str">
        <f t="shared" si="11"/>
        <v xml:space="preserve">   </v>
      </c>
    </row>
    <row r="740" spans="1:13" s="62" customFormat="1" hidden="1" x14ac:dyDescent="0.2">
      <c r="A740" s="368"/>
      <c r="B740" s="365"/>
      <c r="C740" s="147"/>
      <c r="D740" s="148"/>
      <c r="E740" s="149"/>
      <c r="F740" s="150"/>
      <c r="G740" s="143"/>
      <c r="H740" s="143"/>
      <c r="I740" s="142"/>
      <c r="J740" s="142"/>
      <c r="K740" s="144"/>
      <c r="L740" s="151"/>
      <c r="M740" s="146" t="str">
        <f t="shared" si="11"/>
        <v xml:space="preserve">   </v>
      </c>
    </row>
    <row r="741" spans="1:13" s="62" customFormat="1" hidden="1" x14ac:dyDescent="0.2">
      <c r="A741" s="368"/>
      <c r="B741" s="365"/>
      <c r="C741" s="147"/>
      <c r="D741" s="148"/>
      <c r="E741" s="149"/>
      <c r="F741" s="150"/>
      <c r="G741" s="143"/>
      <c r="H741" s="143"/>
      <c r="I741" s="142"/>
      <c r="J741" s="142"/>
      <c r="K741" s="144"/>
      <c r="L741" s="151"/>
      <c r="M741" s="146" t="str">
        <f t="shared" si="11"/>
        <v xml:space="preserve">   </v>
      </c>
    </row>
    <row r="742" spans="1:13" s="62" customFormat="1" ht="12.75" hidden="1" customHeight="1" x14ac:dyDescent="0.2">
      <c r="A742" s="368" t="s">
        <v>83</v>
      </c>
      <c r="B742" s="365" t="s">
        <v>105</v>
      </c>
      <c r="C742" s="142"/>
      <c r="D742" s="142"/>
      <c r="E742" s="142"/>
      <c r="F742" s="142"/>
      <c r="G742" s="143"/>
      <c r="H742" s="143"/>
      <c r="I742" s="142"/>
      <c r="J742" s="142"/>
      <c r="K742" s="144"/>
      <c r="L742" s="145" t="str">
        <f>CONCATENATE(C742," ",D742," ",E742," ",F742," ",C743," ",D743," ",E743," ",F743)</f>
        <v xml:space="preserve">       </v>
      </c>
      <c r="M742" s="146" t="str">
        <f t="shared" si="11"/>
        <v xml:space="preserve">   </v>
      </c>
    </row>
    <row r="743" spans="1:13" s="62" customFormat="1" hidden="1" x14ac:dyDescent="0.2">
      <c r="A743" s="368"/>
      <c r="B743" s="365"/>
      <c r="C743" s="147"/>
      <c r="D743" s="148"/>
      <c r="E743" s="149"/>
      <c r="F743" s="150"/>
      <c r="G743" s="143"/>
      <c r="H743" s="143"/>
      <c r="I743" s="142"/>
      <c r="J743" s="142"/>
      <c r="K743" s="144"/>
      <c r="L743" s="151"/>
      <c r="M743" s="146" t="str">
        <f t="shared" si="11"/>
        <v xml:space="preserve">   </v>
      </c>
    </row>
    <row r="744" spans="1:13" s="62" customFormat="1" hidden="1" x14ac:dyDescent="0.2">
      <c r="A744" s="368"/>
      <c r="B744" s="365"/>
      <c r="C744" s="147"/>
      <c r="D744" s="148"/>
      <c r="E744" s="149"/>
      <c r="F744" s="150"/>
      <c r="G744" s="143"/>
      <c r="H744" s="143"/>
      <c r="I744" s="142"/>
      <c r="J744" s="142"/>
      <c r="K744" s="144"/>
      <c r="L744" s="151"/>
      <c r="M744" s="146" t="str">
        <f t="shared" si="11"/>
        <v xml:space="preserve">   </v>
      </c>
    </row>
    <row r="745" spans="1:13" s="62" customFormat="1" hidden="1" x14ac:dyDescent="0.2">
      <c r="A745" s="368"/>
      <c r="B745" s="365"/>
      <c r="C745" s="147"/>
      <c r="D745" s="148"/>
      <c r="E745" s="149"/>
      <c r="F745" s="150"/>
      <c r="G745" s="143"/>
      <c r="H745" s="143"/>
      <c r="I745" s="142"/>
      <c r="J745" s="142"/>
      <c r="K745" s="144"/>
      <c r="L745" s="151"/>
      <c r="M745" s="146" t="str">
        <f t="shared" si="11"/>
        <v xml:space="preserve">   </v>
      </c>
    </row>
    <row r="746" spans="1:13" s="62" customFormat="1" hidden="1" x14ac:dyDescent="0.2">
      <c r="A746" s="368"/>
      <c r="B746" s="365"/>
      <c r="C746" s="147"/>
      <c r="D746" s="148"/>
      <c r="E746" s="149"/>
      <c r="F746" s="150"/>
      <c r="G746" s="143"/>
      <c r="H746" s="143"/>
      <c r="I746" s="142"/>
      <c r="J746" s="142"/>
      <c r="K746" s="144"/>
      <c r="L746" s="151"/>
      <c r="M746" s="146" t="str">
        <f t="shared" si="11"/>
        <v xml:space="preserve">   </v>
      </c>
    </row>
    <row r="747" spans="1:13" s="62" customFormat="1" hidden="1" x14ac:dyDescent="0.2">
      <c r="A747" s="368"/>
      <c r="B747" s="365"/>
      <c r="C747" s="147"/>
      <c r="D747" s="148"/>
      <c r="E747" s="149"/>
      <c r="F747" s="150"/>
      <c r="G747" s="143"/>
      <c r="H747" s="143"/>
      <c r="I747" s="142"/>
      <c r="J747" s="142"/>
      <c r="K747" s="144"/>
      <c r="L747" s="151"/>
      <c r="M747" s="146" t="str">
        <f t="shared" si="11"/>
        <v xml:space="preserve">   </v>
      </c>
    </row>
    <row r="748" spans="1:13" s="62" customFormat="1" hidden="1" x14ac:dyDescent="0.2">
      <c r="A748" s="368"/>
      <c r="B748" s="365"/>
      <c r="C748" s="147"/>
      <c r="D748" s="148"/>
      <c r="E748" s="149"/>
      <c r="F748" s="150"/>
      <c r="G748" s="143"/>
      <c r="H748" s="143"/>
      <c r="I748" s="142"/>
      <c r="J748" s="142"/>
      <c r="K748" s="144"/>
      <c r="L748" s="151"/>
      <c r="M748" s="146" t="str">
        <f t="shared" si="11"/>
        <v xml:space="preserve">   </v>
      </c>
    </row>
    <row r="749" spans="1:13" s="62" customFormat="1" hidden="1" x14ac:dyDescent="0.2">
      <c r="A749" s="368"/>
      <c r="B749" s="365"/>
      <c r="C749" s="147"/>
      <c r="D749" s="148"/>
      <c r="E749" s="149"/>
      <c r="F749" s="150"/>
      <c r="G749" s="143"/>
      <c r="H749" s="143"/>
      <c r="I749" s="142"/>
      <c r="J749" s="142"/>
      <c r="K749" s="144"/>
      <c r="L749" s="151"/>
      <c r="M749" s="146" t="str">
        <f t="shared" si="11"/>
        <v xml:space="preserve">   </v>
      </c>
    </row>
    <row r="750" spans="1:13" s="62" customFormat="1" hidden="1" x14ac:dyDescent="0.2">
      <c r="A750" s="368"/>
      <c r="B750" s="365"/>
      <c r="C750" s="147"/>
      <c r="D750" s="148"/>
      <c r="E750" s="149"/>
      <c r="F750" s="150"/>
      <c r="G750" s="143"/>
      <c r="H750" s="143"/>
      <c r="I750" s="142"/>
      <c r="J750" s="142"/>
      <c r="K750" s="144"/>
      <c r="L750" s="151"/>
      <c r="M750" s="146" t="str">
        <f t="shared" si="11"/>
        <v xml:space="preserve">   </v>
      </c>
    </row>
    <row r="751" spans="1:13" s="62" customFormat="1" hidden="1" x14ac:dyDescent="0.2">
      <c r="A751" s="368"/>
      <c r="B751" s="365"/>
      <c r="C751" s="147"/>
      <c r="D751" s="148"/>
      <c r="E751" s="149"/>
      <c r="F751" s="150"/>
      <c r="G751" s="143"/>
      <c r="H751" s="143"/>
      <c r="I751" s="142"/>
      <c r="J751" s="142"/>
      <c r="K751" s="144"/>
      <c r="L751" s="151"/>
      <c r="M751" s="146" t="str">
        <f t="shared" si="11"/>
        <v xml:space="preserve">   </v>
      </c>
    </row>
    <row r="752" spans="1:13" s="62" customFormat="1" ht="12.75" hidden="1" customHeight="1" x14ac:dyDescent="0.2">
      <c r="A752" s="368" t="s">
        <v>83</v>
      </c>
      <c r="B752" s="365" t="s">
        <v>105</v>
      </c>
      <c r="C752" s="142"/>
      <c r="D752" s="142"/>
      <c r="E752" s="142"/>
      <c r="F752" s="142"/>
      <c r="G752" s="143"/>
      <c r="H752" s="143"/>
      <c r="I752" s="142"/>
      <c r="J752" s="142"/>
      <c r="K752" s="144"/>
      <c r="L752" s="145" t="str">
        <f>CONCATENATE(C752," ",D752," ",E752," ",F752," ",C753," ",D753," ",E753," ",F753)</f>
        <v xml:space="preserve">       </v>
      </c>
      <c r="M752" s="146" t="str">
        <f t="shared" si="11"/>
        <v xml:space="preserve">   </v>
      </c>
    </row>
    <row r="753" spans="1:13" s="62" customFormat="1" hidden="1" x14ac:dyDescent="0.2">
      <c r="A753" s="368"/>
      <c r="B753" s="365"/>
      <c r="C753" s="147"/>
      <c r="D753" s="148"/>
      <c r="E753" s="149"/>
      <c r="F753" s="150"/>
      <c r="G753" s="143"/>
      <c r="H753" s="143"/>
      <c r="I753" s="142"/>
      <c r="J753" s="142"/>
      <c r="K753" s="144"/>
      <c r="L753" s="151"/>
      <c r="M753" s="146" t="str">
        <f t="shared" si="11"/>
        <v xml:space="preserve">   </v>
      </c>
    </row>
    <row r="754" spans="1:13" s="62" customFormat="1" hidden="1" x14ac:dyDescent="0.2">
      <c r="A754" s="368"/>
      <c r="B754" s="365"/>
      <c r="C754" s="147"/>
      <c r="D754" s="148"/>
      <c r="E754" s="149"/>
      <c r="F754" s="150"/>
      <c r="G754" s="143"/>
      <c r="H754" s="143"/>
      <c r="I754" s="142"/>
      <c r="J754" s="142"/>
      <c r="K754" s="144"/>
      <c r="L754" s="151"/>
      <c r="M754" s="146" t="str">
        <f t="shared" si="11"/>
        <v xml:space="preserve">   </v>
      </c>
    </row>
    <row r="755" spans="1:13" s="62" customFormat="1" hidden="1" x14ac:dyDescent="0.2">
      <c r="A755" s="368"/>
      <c r="B755" s="365"/>
      <c r="C755" s="147"/>
      <c r="D755" s="148"/>
      <c r="E755" s="149"/>
      <c r="F755" s="150"/>
      <c r="G755" s="143"/>
      <c r="H755" s="143"/>
      <c r="I755" s="142"/>
      <c r="J755" s="142"/>
      <c r="K755" s="144"/>
      <c r="L755" s="151"/>
      <c r="M755" s="146" t="str">
        <f t="shared" si="11"/>
        <v xml:space="preserve">   </v>
      </c>
    </row>
    <row r="756" spans="1:13" s="62" customFormat="1" hidden="1" x14ac:dyDescent="0.2">
      <c r="A756" s="368"/>
      <c r="B756" s="365"/>
      <c r="C756" s="147"/>
      <c r="D756" s="148"/>
      <c r="E756" s="149"/>
      <c r="F756" s="150"/>
      <c r="G756" s="143"/>
      <c r="H756" s="143"/>
      <c r="I756" s="142"/>
      <c r="J756" s="142"/>
      <c r="K756" s="144"/>
      <c r="L756" s="151"/>
      <c r="M756" s="146" t="str">
        <f t="shared" si="11"/>
        <v xml:space="preserve">   </v>
      </c>
    </row>
    <row r="757" spans="1:13" s="62" customFormat="1" hidden="1" x14ac:dyDescent="0.2">
      <c r="A757" s="368"/>
      <c r="B757" s="365"/>
      <c r="C757" s="147"/>
      <c r="D757" s="148"/>
      <c r="E757" s="149"/>
      <c r="F757" s="150"/>
      <c r="G757" s="143"/>
      <c r="H757" s="143"/>
      <c r="I757" s="142"/>
      <c r="J757" s="142"/>
      <c r="K757" s="144"/>
      <c r="L757" s="151"/>
      <c r="M757" s="146" t="str">
        <f t="shared" si="11"/>
        <v xml:space="preserve">   </v>
      </c>
    </row>
    <row r="758" spans="1:13" s="62" customFormat="1" hidden="1" x14ac:dyDescent="0.2">
      <c r="A758" s="368"/>
      <c r="B758" s="365"/>
      <c r="C758" s="147"/>
      <c r="D758" s="148"/>
      <c r="E758" s="149"/>
      <c r="F758" s="150"/>
      <c r="G758" s="143"/>
      <c r="H758" s="143"/>
      <c r="I758" s="142"/>
      <c r="J758" s="142"/>
      <c r="K758" s="144"/>
      <c r="L758" s="151"/>
      <c r="M758" s="146" t="str">
        <f t="shared" si="11"/>
        <v xml:space="preserve">   </v>
      </c>
    </row>
    <row r="759" spans="1:13" s="62" customFormat="1" hidden="1" x14ac:dyDescent="0.2">
      <c r="A759" s="368"/>
      <c r="B759" s="365"/>
      <c r="C759" s="147"/>
      <c r="D759" s="148"/>
      <c r="E759" s="149"/>
      <c r="F759" s="150"/>
      <c r="G759" s="143"/>
      <c r="H759" s="143"/>
      <c r="I759" s="142"/>
      <c r="J759" s="142"/>
      <c r="K759" s="144"/>
      <c r="L759" s="151"/>
      <c r="M759" s="146" t="str">
        <f t="shared" si="11"/>
        <v xml:space="preserve">   </v>
      </c>
    </row>
    <row r="760" spans="1:13" s="62" customFormat="1" hidden="1" x14ac:dyDescent="0.2">
      <c r="A760" s="368"/>
      <c r="B760" s="365"/>
      <c r="C760" s="147"/>
      <c r="D760" s="148"/>
      <c r="E760" s="149"/>
      <c r="F760" s="150"/>
      <c r="G760" s="143"/>
      <c r="H760" s="143"/>
      <c r="I760" s="142"/>
      <c r="J760" s="142"/>
      <c r="K760" s="144"/>
      <c r="L760" s="151"/>
      <c r="M760" s="146" t="str">
        <f t="shared" si="11"/>
        <v xml:space="preserve">   </v>
      </c>
    </row>
    <row r="761" spans="1:13" s="62" customFormat="1" hidden="1" x14ac:dyDescent="0.2">
      <c r="A761" s="368"/>
      <c r="B761" s="365"/>
      <c r="C761" s="147"/>
      <c r="D761" s="148"/>
      <c r="E761" s="149"/>
      <c r="F761" s="150"/>
      <c r="G761" s="143"/>
      <c r="H761" s="143"/>
      <c r="I761" s="142"/>
      <c r="J761" s="142"/>
      <c r="K761" s="144"/>
      <c r="L761" s="151"/>
      <c r="M761" s="146" t="str">
        <f t="shared" si="11"/>
        <v xml:space="preserve">   </v>
      </c>
    </row>
    <row r="762" spans="1:13" s="62" customFormat="1" ht="12.75" hidden="1" customHeight="1" x14ac:dyDescent="0.2">
      <c r="A762" s="368" t="s">
        <v>83</v>
      </c>
      <c r="B762" s="365" t="s">
        <v>105</v>
      </c>
      <c r="C762" s="142"/>
      <c r="D762" s="142"/>
      <c r="E762" s="142"/>
      <c r="F762" s="142"/>
      <c r="G762" s="143"/>
      <c r="H762" s="143"/>
      <c r="I762" s="142"/>
      <c r="J762" s="142"/>
      <c r="K762" s="144"/>
      <c r="L762" s="145" t="str">
        <f>CONCATENATE(C762," ",D762," ",E762," ",F762," ",C763," ",D763," ",E763," ",F763)</f>
        <v xml:space="preserve">       </v>
      </c>
      <c r="M762" s="146" t="str">
        <f t="shared" si="11"/>
        <v xml:space="preserve">   </v>
      </c>
    </row>
    <row r="763" spans="1:13" s="62" customFormat="1" hidden="1" x14ac:dyDescent="0.2">
      <c r="A763" s="368"/>
      <c r="B763" s="365"/>
      <c r="C763" s="147"/>
      <c r="D763" s="148"/>
      <c r="E763" s="149"/>
      <c r="F763" s="150"/>
      <c r="G763" s="143"/>
      <c r="H763" s="143"/>
      <c r="I763" s="142"/>
      <c r="J763" s="142"/>
      <c r="K763" s="144"/>
      <c r="L763" s="151"/>
      <c r="M763" s="146" t="str">
        <f t="shared" si="11"/>
        <v xml:space="preserve">   </v>
      </c>
    </row>
    <row r="764" spans="1:13" s="62" customFormat="1" hidden="1" x14ac:dyDescent="0.2">
      <c r="A764" s="368"/>
      <c r="B764" s="365"/>
      <c r="C764" s="147"/>
      <c r="D764" s="148"/>
      <c r="E764" s="149"/>
      <c r="F764" s="150"/>
      <c r="G764" s="143"/>
      <c r="H764" s="143"/>
      <c r="I764" s="142"/>
      <c r="J764" s="142"/>
      <c r="K764" s="144"/>
      <c r="L764" s="151"/>
      <c r="M764" s="146" t="str">
        <f t="shared" si="11"/>
        <v xml:space="preserve">   </v>
      </c>
    </row>
    <row r="765" spans="1:13" s="62" customFormat="1" hidden="1" x14ac:dyDescent="0.2">
      <c r="A765" s="368"/>
      <c r="B765" s="365"/>
      <c r="C765" s="147"/>
      <c r="D765" s="148"/>
      <c r="E765" s="149"/>
      <c r="F765" s="150"/>
      <c r="G765" s="143"/>
      <c r="H765" s="143"/>
      <c r="I765" s="142"/>
      <c r="J765" s="142"/>
      <c r="K765" s="144"/>
      <c r="L765" s="151"/>
      <c r="M765" s="146" t="str">
        <f t="shared" si="11"/>
        <v xml:space="preserve">   </v>
      </c>
    </row>
    <row r="766" spans="1:13" s="62" customFormat="1" hidden="1" x14ac:dyDescent="0.2">
      <c r="A766" s="368"/>
      <c r="B766" s="365"/>
      <c r="C766" s="147"/>
      <c r="D766" s="148"/>
      <c r="E766" s="149"/>
      <c r="F766" s="150"/>
      <c r="G766" s="143"/>
      <c r="H766" s="143"/>
      <c r="I766" s="142"/>
      <c r="J766" s="142"/>
      <c r="K766" s="144"/>
      <c r="L766" s="151"/>
      <c r="M766" s="146" t="str">
        <f t="shared" si="11"/>
        <v xml:space="preserve">   </v>
      </c>
    </row>
    <row r="767" spans="1:13" s="62" customFormat="1" hidden="1" x14ac:dyDescent="0.2">
      <c r="A767" s="368"/>
      <c r="B767" s="365"/>
      <c r="C767" s="147"/>
      <c r="D767" s="148"/>
      <c r="E767" s="149"/>
      <c r="F767" s="150"/>
      <c r="G767" s="143"/>
      <c r="H767" s="143"/>
      <c r="I767" s="142"/>
      <c r="J767" s="142"/>
      <c r="K767" s="144"/>
      <c r="L767" s="151"/>
      <c r="M767" s="146" t="str">
        <f t="shared" si="11"/>
        <v xml:space="preserve">   </v>
      </c>
    </row>
    <row r="768" spans="1:13" s="62" customFormat="1" hidden="1" x14ac:dyDescent="0.2">
      <c r="A768" s="368"/>
      <c r="B768" s="365"/>
      <c r="C768" s="147"/>
      <c r="D768" s="148"/>
      <c r="E768" s="149"/>
      <c r="F768" s="150"/>
      <c r="G768" s="143"/>
      <c r="H768" s="143"/>
      <c r="I768" s="142"/>
      <c r="J768" s="142"/>
      <c r="K768" s="144"/>
      <c r="L768" s="151"/>
      <c r="M768" s="146" t="str">
        <f t="shared" si="11"/>
        <v xml:space="preserve">   </v>
      </c>
    </row>
    <row r="769" spans="1:13" s="62" customFormat="1" hidden="1" x14ac:dyDescent="0.2">
      <c r="A769" s="368"/>
      <c r="B769" s="365"/>
      <c r="C769" s="147"/>
      <c r="D769" s="148"/>
      <c r="E769" s="149"/>
      <c r="F769" s="150"/>
      <c r="G769" s="143"/>
      <c r="H769" s="143"/>
      <c r="I769" s="142"/>
      <c r="J769" s="142"/>
      <c r="K769" s="144"/>
      <c r="L769" s="151"/>
      <c r="M769" s="146" t="str">
        <f t="shared" si="11"/>
        <v xml:space="preserve">   </v>
      </c>
    </row>
    <row r="770" spans="1:13" s="62" customFormat="1" hidden="1" x14ac:dyDescent="0.2">
      <c r="A770" s="368"/>
      <c r="B770" s="365"/>
      <c r="C770" s="147"/>
      <c r="D770" s="148"/>
      <c r="E770" s="149"/>
      <c r="F770" s="150"/>
      <c r="G770" s="143"/>
      <c r="H770" s="143"/>
      <c r="I770" s="142"/>
      <c r="J770" s="142"/>
      <c r="K770" s="144"/>
      <c r="L770" s="151"/>
      <c r="M770" s="146" t="str">
        <f t="shared" si="11"/>
        <v xml:space="preserve">   </v>
      </c>
    </row>
    <row r="771" spans="1:13" s="62" customFormat="1" hidden="1" x14ac:dyDescent="0.2">
      <c r="A771" s="368"/>
      <c r="B771" s="365"/>
      <c r="C771" s="147"/>
      <c r="D771" s="148"/>
      <c r="E771" s="149"/>
      <c r="F771" s="150"/>
      <c r="G771" s="143"/>
      <c r="H771" s="143"/>
      <c r="I771" s="142"/>
      <c r="J771" s="142"/>
      <c r="K771" s="144"/>
      <c r="L771" s="151"/>
      <c r="M771" s="146" t="str">
        <f t="shared" si="11"/>
        <v xml:space="preserve">   </v>
      </c>
    </row>
    <row r="772" spans="1:13" s="62" customFormat="1" ht="12.75" hidden="1" customHeight="1" x14ac:dyDescent="0.2">
      <c r="A772" s="368" t="s">
        <v>83</v>
      </c>
      <c r="B772" s="365" t="s">
        <v>105</v>
      </c>
      <c r="C772" s="142"/>
      <c r="D772" s="142"/>
      <c r="E772" s="142"/>
      <c r="F772" s="142"/>
      <c r="G772" s="143"/>
      <c r="H772" s="143"/>
      <c r="I772" s="142"/>
      <c r="J772" s="142"/>
      <c r="K772" s="144"/>
      <c r="L772" s="145" t="str">
        <f>CONCATENATE(C772," ",D772," ",E772," ",F772," ",C773," ",D773," ",E773," ",F773)</f>
        <v xml:space="preserve">       </v>
      </c>
      <c r="M772" s="146" t="str">
        <f t="shared" si="11"/>
        <v xml:space="preserve">   </v>
      </c>
    </row>
    <row r="773" spans="1:13" s="62" customFormat="1" hidden="1" x14ac:dyDescent="0.2">
      <c r="A773" s="368"/>
      <c r="B773" s="365"/>
      <c r="C773" s="147"/>
      <c r="D773" s="148"/>
      <c r="E773" s="149"/>
      <c r="F773" s="150"/>
      <c r="G773" s="143"/>
      <c r="H773" s="143"/>
      <c r="I773" s="142"/>
      <c r="J773" s="142"/>
      <c r="K773" s="144"/>
      <c r="L773" s="151"/>
      <c r="M773" s="146" t="str">
        <f t="shared" si="11"/>
        <v xml:space="preserve">   </v>
      </c>
    </row>
    <row r="774" spans="1:13" s="62" customFormat="1" hidden="1" x14ac:dyDescent="0.2">
      <c r="A774" s="368"/>
      <c r="B774" s="365"/>
      <c r="C774" s="147"/>
      <c r="D774" s="148"/>
      <c r="E774" s="149"/>
      <c r="F774" s="150"/>
      <c r="G774" s="143"/>
      <c r="H774" s="143"/>
      <c r="I774" s="142"/>
      <c r="J774" s="142"/>
      <c r="K774" s="144"/>
      <c r="L774" s="151"/>
      <c r="M774" s="146" t="str">
        <f t="shared" si="11"/>
        <v xml:space="preserve">   </v>
      </c>
    </row>
    <row r="775" spans="1:13" s="62" customFormat="1" hidden="1" x14ac:dyDescent="0.2">
      <c r="A775" s="368"/>
      <c r="B775" s="365"/>
      <c r="C775" s="147"/>
      <c r="D775" s="148"/>
      <c r="E775" s="149"/>
      <c r="F775" s="150"/>
      <c r="G775" s="143"/>
      <c r="H775" s="143"/>
      <c r="I775" s="142"/>
      <c r="J775" s="142"/>
      <c r="K775" s="144"/>
      <c r="L775" s="151"/>
      <c r="M775" s="146" t="str">
        <f t="shared" si="11"/>
        <v xml:space="preserve">   </v>
      </c>
    </row>
    <row r="776" spans="1:13" s="62" customFormat="1" hidden="1" x14ac:dyDescent="0.2">
      <c r="A776" s="368"/>
      <c r="B776" s="365"/>
      <c r="C776" s="147"/>
      <c r="D776" s="148"/>
      <c r="E776" s="149"/>
      <c r="F776" s="150"/>
      <c r="G776" s="143"/>
      <c r="H776" s="143"/>
      <c r="I776" s="142"/>
      <c r="J776" s="142"/>
      <c r="K776" s="144"/>
      <c r="L776" s="151"/>
      <c r="M776" s="146" t="str">
        <f t="shared" si="11"/>
        <v xml:space="preserve">   </v>
      </c>
    </row>
    <row r="777" spans="1:13" s="62" customFormat="1" hidden="1" x14ac:dyDescent="0.2">
      <c r="A777" s="368"/>
      <c r="B777" s="365"/>
      <c r="C777" s="147"/>
      <c r="D777" s="148"/>
      <c r="E777" s="149"/>
      <c r="F777" s="150"/>
      <c r="G777" s="143"/>
      <c r="H777" s="143"/>
      <c r="I777" s="142"/>
      <c r="J777" s="142"/>
      <c r="K777" s="144"/>
      <c r="L777" s="151"/>
      <c r="M777" s="146" t="str">
        <f t="shared" si="11"/>
        <v xml:space="preserve">   </v>
      </c>
    </row>
    <row r="778" spans="1:13" s="62" customFormat="1" hidden="1" x14ac:dyDescent="0.2">
      <c r="A778" s="368"/>
      <c r="B778" s="365"/>
      <c r="C778" s="147"/>
      <c r="D778" s="148"/>
      <c r="E778" s="149"/>
      <c r="F778" s="150"/>
      <c r="G778" s="143"/>
      <c r="H778" s="143"/>
      <c r="I778" s="142"/>
      <c r="J778" s="142"/>
      <c r="K778" s="144"/>
      <c r="L778" s="151"/>
      <c r="M778" s="146" t="str">
        <f t="shared" si="11"/>
        <v xml:space="preserve">   </v>
      </c>
    </row>
    <row r="779" spans="1:13" s="62" customFormat="1" hidden="1" x14ac:dyDescent="0.2">
      <c r="A779" s="368"/>
      <c r="B779" s="365"/>
      <c r="C779" s="147"/>
      <c r="D779" s="148"/>
      <c r="E779" s="149"/>
      <c r="F779" s="150"/>
      <c r="G779" s="143"/>
      <c r="H779" s="143"/>
      <c r="I779" s="142"/>
      <c r="J779" s="142"/>
      <c r="K779" s="144"/>
      <c r="L779" s="151"/>
      <c r="M779" s="146" t="str">
        <f t="shared" ref="M779:M842" si="12">CONCATENATE(G779," ",H779," ",I779," ",J779)</f>
        <v xml:space="preserve">   </v>
      </c>
    </row>
    <row r="780" spans="1:13" s="62" customFormat="1" hidden="1" x14ac:dyDescent="0.2">
      <c r="A780" s="368"/>
      <c r="B780" s="365"/>
      <c r="C780" s="147"/>
      <c r="D780" s="148"/>
      <c r="E780" s="149"/>
      <c r="F780" s="150"/>
      <c r="G780" s="143"/>
      <c r="H780" s="143"/>
      <c r="I780" s="142"/>
      <c r="J780" s="142"/>
      <c r="K780" s="144"/>
      <c r="L780" s="151"/>
      <c r="M780" s="146" t="str">
        <f t="shared" si="12"/>
        <v xml:space="preserve">   </v>
      </c>
    </row>
    <row r="781" spans="1:13" s="62" customFormat="1" hidden="1" x14ac:dyDescent="0.2">
      <c r="A781" s="368"/>
      <c r="B781" s="365"/>
      <c r="C781" s="147"/>
      <c r="D781" s="148"/>
      <c r="E781" s="149"/>
      <c r="F781" s="150"/>
      <c r="G781" s="143"/>
      <c r="H781" s="143"/>
      <c r="I781" s="142"/>
      <c r="J781" s="142"/>
      <c r="K781" s="144"/>
      <c r="L781" s="151"/>
      <c r="M781" s="146" t="str">
        <f t="shared" si="12"/>
        <v xml:space="preserve">   </v>
      </c>
    </row>
    <row r="782" spans="1:13" s="62" customFormat="1" ht="12.75" hidden="1" customHeight="1" x14ac:dyDescent="0.2">
      <c r="A782" s="368" t="s">
        <v>83</v>
      </c>
      <c r="B782" s="365" t="s">
        <v>105</v>
      </c>
      <c r="C782" s="142"/>
      <c r="D782" s="142"/>
      <c r="E782" s="142"/>
      <c r="F782" s="142"/>
      <c r="G782" s="143"/>
      <c r="H782" s="143"/>
      <c r="I782" s="142"/>
      <c r="J782" s="142"/>
      <c r="K782" s="144"/>
      <c r="L782" s="145" t="str">
        <f>CONCATENATE(C782," ",D782," ",E782," ",F782," ",C783," ",D783," ",E783," ",F783)</f>
        <v xml:space="preserve">       </v>
      </c>
      <c r="M782" s="146" t="str">
        <f t="shared" si="12"/>
        <v xml:space="preserve">   </v>
      </c>
    </row>
    <row r="783" spans="1:13" s="62" customFormat="1" hidden="1" x14ac:dyDescent="0.2">
      <c r="A783" s="368"/>
      <c r="B783" s="365"/>
      <c r="C783" s="147"/>
      <c r="D783" s="148"/>
      <c r="E783" s="149"/>
      <c r="F783" s="150"/>
      <c r="G783" s="143"/>
      <c r="H783" s="143"/>
      <c r="I783" s="142"/>
      <c r="J783" s="142"/>
      <c r="K783" s="144"/>
      <c r="L783" s="151"/>
      <c r="M783" s="146" t="str">
        <f t="shared" si="12"/>
        <v xml:space="preserve">   </v>
      </c>
    </row>
    <row r="784" spans="1:13" s="62" customFormat="1" hidden="1" x14ac:dyDescent="0.2">
      <c r="A784" s="368"/>
      <c r="B784" s="365"/>
      <c r="C784" s="147"/>
      <c r="D784" s="148"/>
      <c r="E784" s="149"/>
      <c r="F784" s="150"/>
      <c r="G784" s="143"/>
      <c r="H784" s="143"/>
      <c r="I784" s="142"/>
      <c r="J784" s="142"/>
      <c r="K784" s="144"/>
      <c r="L784" s="151"/>
      <c r="M784" s="146" t="str">
        <f t="shared" si="12"/>
        <v xml:space="preserve">   </v>
      </c>
    </row>
    <row r="785" spans="1:13" s="62" customFormat="1" hidden="1" x14ac:dyDescent="0.2">
      <c r="A785" s="368"/>
      <c r="B785" s="365"/>
      <c r="C785" s="147"/>
      <c r="D785" s="148"/>
      <c r="E785" s="149"/>
      <c r="F785" s="150"/>
      <c r="G785" s="143"/>
      <c r="H785" s="143"/>
      <c r="I785" s="142"/>
      <c r="J785" s="142"/>
      <c r="K785" s="144"/>
      <c r="L785" s="151"/>
      <c r="M785" s="146" t="str">
        <f t="shared" si="12"/>
        <v xml:space="preserve">   </v>
      </c>
    </row>
    <row r="786" spans="1:13" s="62" customFormat="1" hidden="1" x14ac:dyDescent="0.2">
      <c r="A786" s="368"/>
      <c r="B786" s="365"/>
      <c r="C786" s="147"/>
      <c r="D786" s="148"/>
      <c r="E786" s="149"/>
      <c r="F786" s="150"/>
      <c r="G786" s="143"/>
      <c r="H786" s="143"/>
      <c r="I786" s="142"/>
      <c r="J786" s="142"/>
      <c r="K786" s="144"/>
      <c r="L786" s="151"/>
      <c r="M786" s="146" t="str">
        <f t="shared" si="12"/>
        <v xml:space="preserve">   </v>
      </c>
    </row>
    <row r="787" spans="1:13" s="62" customFormat="1" hidden="1" x14ac:dyDescent="0.2">
      <c r="A787" s="368"/>
      <c r="B787" s="365"/>
      <c r="C787" s="147"/>
      <c r="D787" s="148"/>
      <c r="E787" s="149"/>
      <c r="F787" s="150"/>
      <c r="G787" s="143"/>
      <c r="H787" s="143"/>
      <c r="I787" s="142"/>
      <c r="J787" s="142"/>
      <c r="K787" s="144"/>
      <c r="L787" s="151"/>
      <c r="M787" s="146" t="str">
        <f t="shared" si="12"/>
        <v xml:space="preserve">   </v>
      </c>
    </row>
    <row r="788" spans="1:13" s="62" customFormat="1" hidden="1" x14ac:dyDescent="0.2">
      <c r="A788" s="368"/>
      <c r="B788" s="365"/>
      <c r="C788" s="147"/>
      <c r="D788" s="148"/>
      <c r="E788" s="149"/>
      <c r="F788" s="150"/>
      <c r="G788" s="143"/>
      <c r="H788" s="143"/>
      <c r="I788" s="142"/>
      <c r="J788" s="142"/>
      <c r="K788" s="144"/>
      <c r="L788" s="151"/>
      <c r="M788" s="146" t="str">
        <f t="shared" si="12"/>
        <v xml:space="preserve">   </v>
      </c>
    </row>
    <row r="789" spans="1:13" s="62" customFormat="1" hidden="1" x14ac:dyDescent="0.2">
      <c r="A789" s="368"/>
      <c r="B789" s="365"/>
      <c r="C789" s="147"/>
      <c r="D789" s="148"/>
      <c r="E789" s="149"/>
      <c r="F789" s="150"/>
      <c r="G789" s="143"/>
      <c r="H789" s="143"/>
      <c r="I789" s="142"/>
      <c r="J789" s="142"/>
      <c r="K789" s="144"/>
      <c r="L789" s="151"/>
      <c r="M789" s="146" t="str">
        <f t="shared" si="12"/>
        <v xml:space="preserve">   </v>
      </c>
    </row>
    <row r="790" spans="1:13" s="62" customFormat="1" hidden="1" x14ac:dyDescent="0.2">
      <c r="A790" s="368"/>
      <c r="B790" s="365"/>
      <c r="C790" s="147"/>
      <c r="D790" s="148"/>
      <c r="E790" s="149"/>
      <c r="F790" s="150"/>
      <c r="G790" s="143"/>
      <c r="H790" s="143"/>
      <c r="I790" s="142"/>
      <c r="J790" s="142"/>
      <c r="K790" s="144"/>
      <c r="L790" s="151"/>
      <c r="M790" s="146" t="str">
        <f t="shared" si="12"/>
        <v xml:space="preserve">   </v>
      </c>
    </row>
    <row r="791" spans="1:13" s="62" customFormat="1" hidden="1" x14ac:dyDescent="0.2">
      <c r="A791" s="368"/>
      <c r="B791" s="365"/>
      <c r="C791" s="147"/>
      <c r="D791" s="148"/>
      <c r="E791" s="149"/>
      <c r="F791" s="150"/>
      <c r="G791" s="143"/>
      <c r="H791" s="143"/>
      <c r="I791" s="142"/>
      <c r="J791" s="142"/>
      <c r="K791" s="144"/>
      <c r="L791" s="151"/>
      <c r="M791" s="146" t="str">
        <f t="shared" si="12"/>
        <v xml:space="preserve">   </v>
      </c>
    </row>
    <row r="792" spans="1:13" s="62" customFormat="1" ht="12.75" hidden="1" customHeight="1" x14ac:dyDescent="0.2">
      <c r="A792" s="368" t="s">
        <v>83</v>
      </c>
      <c r="B792" s="365" t="s">
        <v>105</v>
      </c>
      <c r="C792" s="142"/>
      <c r="D792" s="142"/>
      <c r="E792" s="142"/>
      <c r="F792" s="142"/>
      <c r="G792" s="143"/>
      <c r="H792" s="143"/>
      <c r="I792" s="142"/>
      <c r="J792" s="142"/>
      <c r="K792" s="144"/>
      <c r="L792" s="145" t="str">
        <f>CONCATENATE(C792," ",D792," ",E792," ",F792," ",C793," ",D793," ",E793," ",F793)</f>
        <v xml:space="preserve">       </v>
      </c>
      <c r="M792" s="146" t="str">
        <f t="shared" si="12"/>
        <v xml:space="preserve">   </v>
      </c>
    </row>
    <row r="793" spans="1:13" s="62" customFormat="1" hidden="1" x14ac:dyDescent="0.2">
      <c r="A793" s="368"/>
      <c r="B793" s="365"/>
      <c r="C793" s="147"/>
      <c r="D793" s="148"/>
      <c r="E793" s="149"/>
      <c r="F793" s="150"/>
      <c r="G793" s="143"/>
      <c r="H793" s="143"/>
      <c r="I793" s="142"/>
      <c r="J793" s="142"/>
      <c r="K793" s="144"/>
      <c r="L793" s="151"/>
      <c r="M793" s="146" t="str">
        <f t="shared" si="12"/>
        <v xml:space="preserve">   </v>
      </c>
    </row>
    <row r="794" spans="1:13" s="62" customFormat="1" hidden="1" x14ac:dyDescent="0.2">
      <c r="A794" s="368"/>
      <c r="B794" s="365"/>
      <c r="C794" s="147"/>
      <c r="D794" s="148"/>
      <c r="E794" s="149"/>
      <c r="F794" s="150"/>
      <c r="G794" s="143"/>
      <c r="H794" s="143"/>
      <c r="I794" s="142"/>
      <c r="J794" s="142"/>
      <c r="K794" s="144"/>
      <c r="L794" s="151"/>
      <c r="M794" s="146" t="str">
        <f t="shared" si="12"/>
        <v xml:space="preserve">   </v>
      </c>
    </row>
    <row r="795" spans="1:13" s="62" customFormat="1" hidden="1" x14ac:dyDescent="0.2">
      <c r="A795" s="368"/>
      <c r="B795" s="365"/>
      <c r="C795" s="147"/>
      <c r="D795" s="148"/>
      <c r="E795" s="149"/>
      <c r="F795" s="150"/>
      <c r="G795" s="143"/>
      <c r="H795" s="143"/>
      <c r="I795" s="142"/>
      <c r="J795" s="142"/>
      <c r="K795" s="144"/>
      <c r="L795" s="151"/>
      <c r="M795" s="146" t="str">
        <f t="shared" si="12"/>
        <v xml:space="preserve">   </v>
      </c>
    </row>
    <row r="796" spans="1:13" s="62" customFormat="1" hidden="1" x14ac:dyDescent="0.2">
      <c r="A796" s="368"/>
      <c r="B796" s="365"/>
      <c r="C796" s="147"/>
      <c r="D796" s="148"/>
      <c r="E796" s="149"/>
      <c r="F796" s="150"/>
      <c r="G796" s="143"/>
      <c r="H796" s="143"/>
      <c r="I796" s="142"/>
      <c r="J796" s="142"/>
      <c r="K796" s="144"/>
      <c r="L796" s="151"/>
      <c r="M796" s="146" t="str">
        <f t="shared" si="12"/>
        <v xml:space="preserve">   </v>
      </c>
    </row>
    <row r="797" spans="1:13" s="62" customFormat="1" hidden="1" x14ac:dyDescent="0.2">
      <c r="A797" s="368"/>
      <c r="B797" s="365"/>
      <c r="C797" s="147"/>
      <c r="D797" s="148"/>
      <c r="E797" s="149"/>
      <c r="F797" s="150"/>
      <c r="G797" s="143"/>
      <c r="H797" s="143"/>
      <c r="I797" s="142"/>
      <c r="J797" s="142"/>
      <c r="K797" s="144"/>
      <c r="L797" s="151"/>
      <c r="M797" s="146" t="str">
        <f t="shared" si="12"/>
        <v xml:space="preserve">   </v>
      </c>
    </row>
    <row r="798" spans="1:13" s="62" customFormat="1" hidden="1" x14ac:dyDescent="0.2">
      <c r="A798" s="368"/>
      <c r="B798" s="365"/>
      <c r="C798" s="147"/>
      <c r="D798" s="148"/>
      <c r="E798" s="149"/>
      <c r="F798" s="150"/>
      <c r="G798" s="143"/>
      <c r="H798" s="143"/>
      <c r="I798" s="142"/>
      <c r="J798" s="142"/>
      <c r="K798" s="144"/>
      <c r="L798" s="151"/>
      <c r="M798" s="146" t="str">
        <f t="shared" si="12"/>
        <v xml:space="preserve">   </v>
      </c>
    </row>
    <row r="799" spans="1:13" s="62" customFormat="1" hidden="1" x14ac:dyDescent="0.2">
      <c r="A799" s="368"/>
      <c r="B799" s="365"/>
      <c r="C799" s="147"/>
      <c r="D799" s="148"/>
      <c r="E799" s="149"/>
      <c r="F799" s="150"/>
      <c r="G799" s="143"/>
      <c r="H799" s="143"/>
      <c r="I799" s="142"/>
      <c r="J799" s="142"/>
      <c r="K799" s="144"/>
      <c r="L799" s="151"/>
      <c r="M799" s="146" t="str">
        <f t="shared" si="12"/>
        <v xml:space="preserve">   </v>
      </c>
    </row>
    <row r="800" spans="1:13" s="62" customFormat="1" hidden="1" x14ac:dyDescent="0.2">
      <c r="A800" s="368"/>
      <c r="B800" s="365"/>
      <c r="C800" s="147"/>
      <c r="D800" s="148"/>
      <c r="E800" s="149"/>
      <c r="F800" s="150"/>
      <c r="G800" s="143"/>
      <c r="H800" s="143"/>
      <c r="I800" s="142"/>
      <c r="J800" s="142"/>
      <c r="K800" s="144"/>
      <c r="L800" s="151"/>
      <c r="M800" s="146" t="str">
        <f t="shared" si="12"/>
        <v xml:space="preserve">   </v>
      </c>
    </row>
    <row r="801" spans="1:13" s="62" customFormat="1" hidden="1" x14ac:dyDescent="0.2">
      <c r="A801" s="368"/>
      <c r="B801" s="365"/>
      <c r="C801" s="147"/>
      <c r="D801" s="148"/>
      <c r="E801" s="149"/>
      <c r="F801" s="150"/>
      <c r="G801" s="143"/>
      <c r="H801" s="143"/>
      <c r="I801" s="142"/>
      <c r="J801" s="142"/>
      <c r="K801" s="144"/>
      <c r="L801" s="151"/>
      <c r="M801" s="146" t="str">
        <f t="shared" si="12"/>
        <v xml:space="preserve">   </v>
      </c>
    </row>
    <row r="802" spans="1:13" s="62" customFormat="1" ht="12.75" hidden="1" customHeight="1" x14ac:dyDescent="0.2">
      <c r="A802" s="368" t="s">
        <v>83</v>
      </c>
      <c r="B802" s="365" t="s">
        <v>105</v>
      </c>
      <c r="C802" s="142"/>
      <c r="D802" s="142"/>
      <c r="E802" s="142"/>
      <c r="F802" s="142"/>
      <c r="G802" s="143"/>
      <c r="H802" s="143"/>
      <c r="I802" s="142"/>
      <c r="J802" s="142"/>
      <c r="K802" s="144"/>
      <c r="L802" s="145" t="str">
        <f>CONCATENATE(C802," ",D802," ",E802," ",F802," ",C803," ",D803," ",E803," ",F803)</f>
        <v xml:space="preserve">       </v>
      </c>
      <c r="M802" s="146" t="str">
        <f t="shared" si="12"/>
        <v xml:space="preserve">   </v>
      </c>
    </row>
    <row r="803" spans="1:13" s="62" customFormat="1" hidden="1" x14ac:dyDescent="0.2">
      <c r="A803" s="368"/>
      <c r="B803" s="365"/>
      <c r="C803" s="147"/>
      <c r="D803" s="148"/>
      <c r="E803" s="149"/>
      <c r="F803" s="150"/>
      <c r="G803" s="143"/>
      <c r="H803" s="143"/>
      <c r="I803" s="142"/>
      <c r="J803" s="142"/>
      <c r="K803" s="144"/>
      <c r="L803" s="151"/>
      <c r="M803" s="146" t="str">
        <f t="shared" si="12"/>
        <v xml:space="preserve">   </v>
      </c>
    </row>
    <row r="804" spans="1:13" s="62" customFormat="1" hidden="1" x14ac:dyDescent="0.2">
      <c r="A804" s="368"/>
      <c r="B804" s="365"/>
      <c r="C804" s="147"/>
      <c r="D804" s="148"/>
      <c r="E804" s="149"/>
      <c r="F804" s="150"/>
      <c r="G804" s="143"/>
      <c r="H804" s="143"/>
      <c r="I804" s="142"/>
      <c r="J804" s="142"/>
      <c r="K804" s="144"/>
      <c r="L804" s="151"/>
      <c r="M804" s="146" t="str">
        <f t="shared" si="12"/>
        <v xml:space="preserve">   </v>
      </c>
    </row>
    <row r="805" spans="1:13" s="62" customFormat="1" hidden="1" x14ac:dyDescent="0.2">
      <c r="A805" s="368"/>
      <c r="B805" s="365"/>
      <c r="C805" s="147"/>
      <c r="D805" s="148"/>
      <c r="E805" s="149"/>
      <c r="F805" s="150"/>
      <c r="G805" s="143"/>
      <c r="H805" s="143"/>
      <c r="I805" s="142"/>
      <c r="J805" s="142"/>
      <c r="K805" s="144"/>
      <c r="L805" s="151"/>
      <c r="M805" s="146" t="str">
        <f t="shared" si="12"/>
        <v xml:space="preserve">   </v>
      </c>
    </row>
    <row r="806" spans="1:13" s="62" customFormat="1" hidden="1" x14ac:dyDescent="0.2">
      <c r="A806" s="368"/>
      <c r="B806" s="365"/>
      <c r="C806" s="147"/>
      <c r="D806" s="148"/>
      <c r="E806" s="149"/>
      <c r="F806" s="150"/>
      <c r="G806" s="143"/>
      <c r="H806" s="143"/>
      <c r="I806" s="142"/>
      <c r="J806" s="142"/>
      <c r="K806" s="144"/>
      <c r="L806" s="151"/>
      <c r="M806" s="146" t="str">
        <f t="shared" si="12"/>
        <v xml:space="preserve">   </v>
      </c>
    </row>
    <row r="807" spans="1:13" s="62" customFormat="1" hidden="1" x14ac:dyDescent="0.2">
      <c r="A807" s="368"/>
      <c r="B807" s="365"/>
      <c r="C807" s="147"/>
      <c r="D807" s="148"/>
      <c r="E807" s="149"/>
      <c r="F807" s="150"/>
      <c r="G807" s="143"/>
      <c r="H807" s="143"/>
      <c r="I807" s="142"/>
      <c r="J807" s="142"/>
      <c r="K807" s="144"/>
      <c r="L807" s="151"/>
      <c r="M807" s="146" t="str">
        <f t="shared" si="12"/>
        <v xml:space="preserve">   </v>
      </c>
    </row>
    <row r="808" spans="1:13" s="62" customFormat="1" hidden="1" x14ac:dyDescent="0.2">
      <c r="A808" s="368"/>
      <c r="B808" s="365"/>
      <c r="C808" s="147"/>
      <c r="D808" s="148"/>
      <c r="E808" s="149"/>
      <c r="F808" s="150"/>
      <c r="G808" s="143"/>
      <c r="H808" s="143"/>
      <c r="I808" s="142"/>
      <c r="J808" s="142"/>
      <c r="K808" s="144"/>
      <c r="L808" s="151"/>
      <c r="M808" s="146" t="str">
        <f t="shared" si="12"/>
        <v xml:space="preserve">   </v>
      </c>
    </row>
    <row r="809" spans="1:13" s="62" customFormat="1" hidden="1" x14ac:dyDescent="0.2">
      <c r="A809" s="368"/>
      <c r="B809" s="365"/>
      <c r="C809" s="147"/>
      <c r="D809" s="148"/>
      <c r="E809" s="149"/>
      <c r="F809" s="150"/>
      <c r="G809" s="143"/>
      <c r="H809" s="143"/>
      <c r="I809" s="142"/>
      <c r="J809" s="142"/>
      <c r="K809" s="144"/>
      <c r="L809" s="151"/>
      <c r="M809" s="146" t="str">
        <f t="shared" si="12"/>
        <v xml:space="preserve">   </v>
      </c>
    </row>
    <row r="810" spans="1:13" s="62" customFormat="1" hidden="1" x14ac:dyDescent="0.2">
      <c r="A810" s="368"/>
      <c r="B810" s="365"/>
      <c r="C810" s="147"/>
      <c r="D810" s="148"/>
      <c r="E810" s="149"/>
      <c r="F810" s="150"/>
      <c r="G810" s="143"/>
      <c r="H810" s="143"/>
      <c r="I810" s="142"/>
      <c r="J810" s="142"/>
      <c r="K810" s="144"/>
      <c r="L810" s="151"/>
      <c r="M810" s="146" t="str">
        <f t="shared" si="12"/>
        <v xml:space="preserve">   </v>
      </c>
    </row>
    <row r="811" spans="1:13" s="62" customFormat="1" ht="63.75" hidden="1" customHeight="1" x14ac:dyDescent="0.2">
      <c r="A811" s="368"/>
      <c r="B811" s="365"/>
      <c r="C811" s="147"/>
      <c r="E811" s="149"/>
      <c r="F811" s="150"/>
      <c r="G811" s="143"/>
      <c r="H811" s="143"/>
      <c r="I811" s="142"/>
      <c r="J811" s="142"/>
      <c r="K811" s="144"/>
      <c r="L811" s="151"/>
      <c r="M811" s="146" t="str">
        <f t="shared" si="12"/>
        <v xml:space="preserve">   </v>
      </c>
    </row>
    <row r="812" spans="1:13" s="54" customFormat="1" ht="54" customHeight="1" x14ac:dyDescent="0.2">
      <c r="A812" s="368" t="s">
        <v>83</v>
      </c>
      <c r="B812" s="364" t="s">
        <v>106</v>
      </c>
      <c r="C812" s="273" t="s">
        <v>944</v>
      </c>
      <c r="D812" s="306" t="s">
        <v>945</v>
      </c>
      <c r="E812" s="306"/>
      <c r="F812" s="306"/>
      <c r="G812" s="272" t="s">
        <v>244</v>
      </c>
      <c r="H812" s="321" t="s">
        <v>934</v>
      </c>
      <c r="I812" s="306"/>
      <c r="J812" s="306"/>
      <c r="K812" s="144"/>
      <c r="L812" s="145" t="str">
        <f>CONCATENATE(C812," ",D812," ",E812," ",F812," ",C813," ",D813," ",E813," ",F813)</f>
        <v xml:space="preserve">CE4.C1 Aplicar principios y valores éticos - deontológicos en su contexto social y laboral, respetando las normas del bien común y códigos de ética profesional.      </v>
      </c>
      <c r="M812" s="146" t="str">
        <f t="shared" si="12"/>
        <v xml:space="preserve">C1.I1 Identifica los principios y valores éticos y deontológicos en el marco de sus relaciones sociales y laborales.   </v>
      </c>
    </row>
    <row r="813" spans="1:13" s="54" customFormat="1" x14ac:dyDescent="0.2">
      <c r="A813" s="368"/>
      <c r="B813" s="364"/>
      <c r="D813" s="306"/>
      <c r="E813" s="311"/>
      <c r="F813" s="312"/>
      <c r="G813" s="272" t="s">
        <v>248</v>
      </c>
      <c r="H813" s="321" t="s">
        <v>935</v>
      </c>
      <c r="I813" s="306"/>
      <c r="J813" s="306"/>
      <c r="K813" s="144"/>
      <c r="L813" s="151"/>
      <c r="M813" s="146" t="str">
        <f t="shared" si="12"/>
        <v xml:space="preserve">C1.I2 Actúa con honestidad, honradez, integridad en su rol como estudiante, fomentando una cultura transparente, orientada a l bien común en su contexto social.   </v>
      </c>
    </row>
    <row r="814" spans="1:13" s="54" customFormat="1" ht="30.75" customHeight="1" x14ac:dyDescent="0.2">
      <c r="A814" s="368"/>
      <c r="B814" s="364"/>
      <c r="C814" s="147"/>
      <c r="D814" s="306"/>
      <c r="E814" s="310"/>
      <c r="F814" s="310"/>
      <c r="G814" s="272" t="s">
        <v>252</v>
      </c>
      <c r="H814" s="321" t="s">
        <v>936</v>
      </c>
      <c r="I814" s="306"/>
      <c r="J814" s="306"/>
      <c r="K814" s="144"/>
      <c r="L814" s="151"/>
      <c r="M814" s="146" t="str">
        <f t="shared" si="12"/>
        <v xml:space="preserve">C1.I3 Aplica los códigos de ética en su quehacer profesional de manera autónoma, con responsabilidad haciendo uso eficiente de los recursos.  </v>
      </c>
    </row>
    <row r="815" spans="1:13" s="54" customFormat="1" ht="68.25" customHeight="1" x14ac:dyDescent="0.2">
      <c r="A815" s="368"/>
      <c r="B815" s="364"/>
      <c r="C815" s="142"/>
      <c r="D815" s="307"/>
      <c r="E815" s="310"/>
      <c r="F815" s="313"/>
      <c r="G815" s="272" t="s">
        <v>652</v>
      </c>
      <c r="H815" s="322" t="s">
        <v>937</v>
      </c>
      <c r="I815" s="309"/>
      <c r="J815" s="309"/>
      <c r="K815" s="144"/>
      <c r="L815" s="151"/>
      <c r="M815" s="146" t="str">
        <f>CONCATENATE(G815," ",H815," ",I815," ",J815)</f>
        <v xml:space="preserve">C1.I4 Actúa correcta y éticamente desde los múltiples roles que como persona asume fomentando una cultura transparente anti corrupción, orientada al bien común y a la ética profesional.  </v>
      </c>
    </row>
    <row r="816" spans="1:13" s="62" customFormat="1" ht="15" x14ac:dyDescent="0.2">
      <c r="A816" s="368"/>
      <c r="B816" s="364"/>
      <c r="C816" s="147"/>
      <c r="D816" s="308"/>
      <c r="E816" s="149"/>
      <c r="F816" s="150"/>
      <c r="G816" s="272" t="s">
        <v>961</v>
      </c>
      <c r="H816" s="323" t="s">
        <v>938</v>
      </c>
      <c r="I816" s="309"/>
      <c r="J816" s="309"/>
      <c r="K816" s="144"/>
      <c r="L816" s="151"/>
      <c r="M816" s="146" t="str">
        <f>CONCATENATE(G816," ",H816," ",I816," ",J816)</f>
        <v xml:space="preserve">C1.I5 Identifica los principios de la democracia para la optimización de sus relaciones interpersonales  </v>
      </c>
    </row>
    <row r="817" spans="1:13" s="62" customFormat="1" ht="15" x14ac:dyDescent="0.2">
      <c r="A817" s="368"/>
      <c r="B817" s="364"/>
      <c r="C817" s="147"/>
      <c r="E817" s="149"/>
      <c r="F817" s="150"/>
      <c r="G817" s="272" t="s">
        <v>962</v>
      </c>
      <c r="H817" s="323" t="s">
        <v>939</v>
      </c>
      <c r="I817" s="309"/>
      <c r="J817" s="309"/>
      <c r="K817" s="144"/>
      <c r="L817" s="151"/>
      <c r="M817" s="146" t="str">
        <f>CONCATENATE(G817," ",H817," ",I817," ",J817)</f>
        <v xml:space="preserve">C1.I6 Establece en acuerdo con otras personas, tareas y objetivos donde se evidencie la inclusión, participación y búsqueda del bien común.  </v>
      </c>
    </row>
    <row r="818" spans="1:13" s="62" customFormat="1" ht="15" x14ac:dyDescent="0.2">
      <c r="A818" s="368"/>
      <c r="B818" s="364"/>
      <c r="C818" s="268"/>
      <c r="D818" s="269"/>
      <c r="E818" s="149"/>
      <c r="F818" s="150"/>
      <c r="G818" s="272" t="s">
        <v>963</v>
      </c>
      <c r="H818" s="324" t="s">
        <v>940</v>
      </c>
      <c r="I818" s="142"/>
      <c r="J818" s="142"/>
      <c r="K818" s="144"/>
      <c r="L818" s="145" t="str">
        <f>CONCATENATE(C818," ",D818," ",E818," ",F818," ",C819," ",D819," ",E819," ",F819)</f>
        <v xml:space="preserve">       </v>
      </c>
      <c r="M818" s="146" t="str">
        <f>CONCATENATE(G818," ",H818," ",I818," ",J818)</f>
        <v xml:space="preserve">C1.I7 Demuestra respeto  por la diversidad y dignidad de las personas en su cotidianeidad.  </v>
      </c>
    </row>
    <row r="819" spans="1:13" s="62" customFormat="1" ht="15" hidden="1" x14ac:dyDescent="0.2">
      <c r="A819" s="368"/>
      <c r="B819" s="364"/>
      <c r="C819" s="147"/>
      <c r="D819" s="148"/>
      <c r="E819" s="149"/>
      <c r="F819" s="150"/>
      <c r="G819" s="143"/>
      <c r="H819" s="325"/>
      <c r="I819" s="142"/>
      <c r="J819" s="142"/>
      <c r="K819" s="144"/>
      <c r="L819" s="151"/>
      <c r="M819" s="146" t="str">
        <f t="shared" ref="M819:M826" si="13">CONCATENATE(G819," ",H819," ",I819," ",J819)</f>
        <v xml:space="preserve">   </v>
      </c>
    </row>
    <row r="820" spans="1:13" s="54" customFormat="1" ht="15" hidden="1" x14ac:dyDescent="0.2">
      <c r="A820" s="368"/>
      <c r="B820" s="364"/>
      <c r="C820" s="147"/>
      <c r="D820" s="148"/>
      <c r="E820" s="149"/>
      <c r="F820" s="150"/>
      <c r="G820" s="143"/>
      <c r="H820" s="325"/>
      <c r="I820" s="142"/>
      <c r="J820" s="142"/>
      <c r="K820" s="144"/>
      <c r="L820" s="151"/>
      <c r="M820" s="146" t="str">
        <f t="shared" si="13"/>
        <v xml:space="preserve">   </v>
      </c>
    </row>
    <row r="821" spans="1:13" s="54" customFormat="1" ht="15" hidden="1" x14ac:dyDescent="0.2">
      <c r="A821" s="368"/>
      <c r="B821" s="364"/>
      <c r="C821" s="154"/>
      <c r="D821" s="155"/>
      <c r="E821" s="156"/>
      <c r="F821" s="157"/>
      <c r="G821" s="143"/>
      <c r="H821" s="323"/>
      <c r="I821" s="142"/>
      <c r="J821" s="142"/>
      <c r="K821" s="144"/>
      <c r="L821" s="151"/>
      <c r="M821" s="146" t="str">
        <f t="shared" si="13"/>
        <v xml:space="preserve">   </v>
      </c>
    </row>
    <row r="822" spans="1:13" s="54" customFormat="1" ht="59.25" customHeight="1" x14ac:dyDescent="0.2">
      <c r="A822" s="368" t="s">
        <v>83</v>
      </c>
      <c r="B822" s="364" t="s">
        <v>106</v>
      </c>
      <c r="C822" s="153" t="s">
        <v>946</v>
      </c>
      <c r="D822" s="142" t="s">
        <v>954</v>
      </c>
      <c r="E822" s="149"/>
      <c r="F822" s="150"/>
      <c r="G822" s="143" t="s">
        <v>955</v>
      </c>
      <c r="H822" s="321" t="s">
        <v>951</v>
      </c>
      <c r="I822" s="142"/>
      <c r="J822" s="142"/>
      <c r="K822" s="144"/>
      <c r="L822" s="145" t="str">
        <f>CONCATENATE(C822," ",D822," ",E822," ",F822," ",C823," ",D823," ",E823," ",F823)</f>
        <v xml:space="preserve">CE6.C1 Diseñar un proyecto de innovación tecnológica aplicada que contribuya a la solución de un problema concreto de su área laboral realizando la transferencia tecnológica a la sociedad y teniendo en cuenta los criterios de pertinencia y ética.      </v>
      </c>
      <c r="M822" s="146" t="str">
        <f t="shared" si="13"/>
        <v xml:space="preserve">C1,I1 Explora su entorno  para identificar ideas de mejora significativas u originales a problemas, necesidades u oportunidades de su contexto social, cultural y productivo.  </v>
      </c>
    </row>
    <row r="823" spans="1:13" s="54" customFormat="1" x14ac:dyDescent="0.2">
      <c r="A823" s="368"/>
      <c r="B823" s="364"/>
      <c r="C823" s="153"/>
      <c r="D823" s="148"/>
      <c r="E823" s="149"/>
      <c r="F823" s="150"/>
      <c r="G823" s="143" t="s">
        <v>956</v>
      </c>
      <c r="H823" s="321" t="s">
        <v>952</v>
      </c>
      <c r="I823" s="142"/>
      <c r="J823" s="142"/>
      <c r="K823" s="144"/>
      <c r="L823" s="151"/>
      <c r="M823" s="146" t="str">
        <f t="shared" si="13"/>
        <v xml:space="preserve">C1,I2 Analiza  su entorno laboral  aplicando las técnicas e instrumentos de observación, para la identificación del problema de estudio, orientado a la innovación tecnológica.  </v>
      </c>
    </row>
    <row r="824" spans="1:13" s="54" customFormat="1" x14ac:dyDescent="0.2">
      <c r="A824" s="368"/>
      <c r="B824" s="364"/>
      <c r="C824" s="147"/>
      <c r="D824" s="148"/>
      <c r="E824" s="149"/>
      <c r="F824" s="150"/>
      <c r="G824" s="143" t="s">
        <v>957</v>
      </c>
      <c r="H824" s="321" t="s">
        <v>941</v>
      </c>
      <c r="I824" s="142"/>
      <c r="J824" s="142"/>
      <c r="K824" s="144"/>
      <c r="L824" s="151"/>
      <c r="M824" s="146" t="str">
        <f t="shared" si="13"/>
        <v xml:space="preserve">C1,I3 Analiza  la viabilidad de las ideas de mejora planteadas en función a los recursos, oportunidades y factibilidad de su contexto social, cultural y productivo.  </v>
      </c>
    </row>
    <row r="825" spans="1:13" s="54" customFormat="1" x14ac:dyDescent="0.2">
      <c r="A825" s="368"/>
      <c r="B825" s="364"/>
      <c r="C825" s="147"/>
      <c r="D825" s="148"/>
      <c r="E825" s="149"/>
      <c r="F825" s="150"/>
      <c r="G825" s="143" t="s">
        <v>958</v>
      </c>
      <c r="H825" s="322" t="s">
        <v>950</v>
      </c>
      <c r="I825" s="142"/>
      <c r="J825" s="142"/>
      <c r="K825" s="144"/>
      <c r="L825" s="151"/>
      <c r="M825" s="146" t="str">
        <f t="shared" si="13"/>
        <v xml:space="preserve">C1,I4 Plantea el esquema del proyecto de innovación tecnológica considerando el propósito y solución del problema central identificado.    </v>
      </c>
    </row>
    <row r="826" spans="1:13" s="62" customFormat="1" x14ac:dyDescent="0.2">
      <c r="A826" s="368"/>
      <c r="B826" s="364"/>
      <c r="C826" s="147"/>
      <c r="D826" s="148"/>
      <c r="E826" s="149"/>
      <c r="F826" s="150"/>
      <c r="G826" s="143" t="s">
        <v>959</v>
      </c>
      <c r="H826" s="322" t="s">
        <v>942</v>
      </c>
      <c r="I826" s="142"/>
      <c r="J826" s="142"/>
      <c r="K826" s="144"/>
      <c r="L826" s="151"/>
      <c r="M826" s="146" t="str">
        <f t="shared" si="13"/>
        <v xml:space="preserve">C1,I5 Diseña un prototipo de la innovación tecnológica aplicada, teniendo en cuenta la metodología, diseños experimentales, sistemas de registro, factores y variables a estudiar.   </v>
      </c>
    </row>
    <row r="827" spans="1:13" s="62" customFormat="1" x14ac:dyDescent="0.2">
      <c r="A827" s="368"/>
      <c r="B827" s="364"/>
      <c r="C827" s="147"/>
      <c r="D827" s="148"/>
      <c r="E827" s="149"/>
      <c r="F827" s="150"/>
      <c r="G827" s="143" t="s">
        <v>960</v>
      </c>
      <c r="H827" s="322" t="s">
        <v>943</v>
      </c>
      <c r="I827" s="142"/>
      <c r="J827" s="142"/>
      <c r="K827" s="144"/>
      <c r="L827" s="151"/>
      <c r="M827" s="146" t="str">
        <f t="shared" si="12"/>
        <v xml:space="preserve">C1,I6 Propone la transferencia tecnológica a la sociedad evaluando los resultados de la aplicación en el mercado laboral y su funcionalidad teniendo en cuenta la responsabilidad social de las instituciones educativas de Educación superior  </v>
      </c>
    </row>
    <row r="828" spans="1:13" s="62" customFormat="1" ht="15" hidden="1" x14ac:dyDescent="0.2">
      <c r="A828" s="368"/>
      <c r="B828" s="364"/>
      <c r="C828" s="147"/>
      <c r="D828" s="148"/>
      <c r="E828" s="149"/>
      <c r="F828" s="150"/>
      <c r="G828" s="143"/>
      <c r="H828" s="324"/>
      <c r="I828" s="142"/>
      <c r="J828" s="142"/>
      <c r="K828" s="144"/>
      <c r="L828" s="151"/>
      <c r="M828" s="146" t="str">
        <f t="shared" si="12"/>
        <v xml:space="preserve">   </v>
      </c>
    </row>
    <row r="829" spans="1:13" s="62" customFormat="1" hidden="1" x14ac:dyDescent="0.2">
      <c r="A829" s="368"/>
      <c r="B829" s="364"/>
      <c r="C829" s="147"/>
      <c r="D829" s="148"/>
      <c r="E829" s="149"/>
      <c r="F829" s="150"/>
      <c r="G829" s="143"/>
      <c r="H829" s="143"/>
      <c r="I829" s="142"/>
      <c r="J829" s="142"/>
      <c r="K829" s="144"/>
      <c r="L829" s="151"/>
      <c r="M829" s="146" t="str">
        <f t="shared" si="12"/>
        <v xml:space="preserve">   </v>
      </c>
    </row>
    <row r="830" spans="1:13" s="54" customFormat="1" hidden="1" x14ac:dyDescent="0.2">
      <c r="A830" s="368"/>
      <c r="B830" s="364"/>
      <c r="C830" s="147"/>
      <c r="D830" s="148"/>
      <c r="E830" s="149"/>
      <c r="F830" s="150"/>
      <c r="G830" s="143"/>
      <c r="H830" s="143"/>
      <c r="I830" s="142"/>
      <c r="J830" s="142"/>
      <c r="K830" s="144"/>
      <c r="L830" s="151"/>
      <c r="M830" s="146" t="str">
        <f t="shared" si="12"/>
        <v xml:space="preserve">   </v>
      </c>
    </row>
    <row r="831" spans="1:13" s="54" customFormat="1" hidden="1" x14ac:dyDescent="0.2">
      <c r="A831" s="368"/>
      <c r="B831" s="364"/>
      <c r="C831" s="154"/>
      <c r="D831" s="155"/>
      <c r="E831" s="156"/>
      <c r="F831" s="157"/>
      <c r="G831" s="143"/>
      <c r="H831" s="143"/>
      <c r="I831" s="142"/>
      <c r="J831" s="142"/>
      <c r="K831" s="144"/>
      <c r="L831" s="158"/>
      <c r="M831" s="146" t="str">
        <f t="shared" si="12"/>
        <v xml:space="preserve">   </v>
      </c>
    </row>
    <row r="832" spans="1:13" s="54" customFormat="1" ht="15" hidden="1" customHeight="1" x14ac:dyDescent="0.2">
      <c r="A832" s="368" t="s">
        <v>83</v>
      </c>
      <c r="B832" s="364" t="s">
        <v>106</v>
      </c>
      <c r="C832" s="142"/>
      <c r="D832" s="142"/>
      <c r="E832" s="142"/>
      <c r="F832" s="142"/>
      <c r="G832" s="143"/>
      <c r="H832" s="323"/>
      <c r="I832" s="142"/>
      <c r="J832" s="142"/>
      <c r="K832" s="144"/>
      <c r="L832" s="145" t="str">
        <f>CONCATENATE(C832," ",D832," ",E832," ",F832," ",C833," ",D833," ",E833," ",F833)</f>
        <v xml:space="preserve">       </v>
      </c>
      <c r="M832" s="146" t="str">
        <f t="shared" si="12"/>
        <v xml:space="preserve">   </v>
      </c>
    </row>
    <row r="833" spans="1:13" s="54" customFormat="1" ht="15" hidden="1" x14ac:dyDescent="0.2">
      <c r="A833" s="368"/>
      <c r="B833" s="364"/>
      <c r="C833" s="314"/>
      <c r="D833" s="269"/>
      <c r="E833" s="149"/>
      <c r="F833" s="150"/>
      <c r="G833" s="143"/>
      <c r="H833" s="323"/>
      <c r="I833" s="142"/>
      <c r="J833" s="142"/>
      <c r="K833" s="144"/>
      <c r="L833" s="151"/>
      <c r="M833" s="146" t="str">
        <f t="shared" si="12"/>
        <v xml:space="preserve">   </v>
      </c>
    </row>
    <row r="834" spans="1:13" s="54" customFormat="1" ht="15" hidden="1" x14ac:dyDescent="0.2">
      <c r="A834" s="368"/>
      <c r="B834" s="364"/>
      <c r="C834" s="147"/>
      <c r="D834" s="148"/>
      <c r="E834" s="149"/>
      <c r="F834" s="150"/>
      <c r="G834" s="143"/>
      <c r="H834" s="323"/>
      <c r="I834" s="142"/>
      <c r="J834" s="142"/>
      <c r="K834" s="144"/>
      <c r="L834" s="151"/>
      <c r="M834" s="146" t="str">
        <f t="shared" si="12"/>
        <v xml:space="preserve">   </v>
      </c>
    </row>
    <row r="835" spans="1:13" s="54" customFormat="1" ht="15" hidden="1" x14ac:dyDescent="0.2">
      <c r="A835" s="368"/>
      <c r="B835" s="364"/>
      <c r="C835" s="147"/>
      <c r="D835" s="148"/>
      <c r="E835" s="149"/>
      <c r="F835" s="150"/>
      <c r="G835" s="143"/>
      <c r="H835" s="323"/>
      <c r="I835" s="142"/>
      <c r="J835" s="142"/>
      <c r="K835" s="144"/>
      <c r="L835" s="151"/>
      <c r="M835" s="146" t="str">
        <f t="shared" si="12"/>
        <v xml:space="preserve">   </v>
      </c>
    </row>
    <row r="836" spans="1:13" s="62" customFormat="1" ht="15" hidden="1" x14ac:dyDescent="0.2">
      <c r="A836" s="368"/>
      <c r="B836" s="364"/>
      <c r="C836" s="147"/>
      <c r="D836" s="148"/>
      <c r="E836" s="149"/>
      <c r="F836" s="150"/>
      <c r="G836" s="143"/>
      <c r="H836" s="323"/>
      <c r="I836" s="142"/>
      <c r="J836" s="142"/>
      <c r="K836" s="144"/>
      <c r="L836" s="151"/>
      <c r="M836" s="146" t="str">
        <f t="shared" si="12"/>
        <v xml:space="preserve">   </v>
      </c>
    </row>
    <row r="837" spans="1:13" s="62" customFormat="1" ht="15" hidden="1" x14ac:dyDescent="0.2">
      <c r="A837" s="368"/>
      <c r="B837" s="364"/>
      <c r="C837" s="147"/>
      <c r="D837" s="148"/>
      <c r="E837" s="149"/>
      <c r="F837" s="150"/>
      <c r="G837" s="143"/>
      <c r="H837" s="323"/>
      <c r="I837" s="142"/>
      <c r="J837" s="142"/>
      <c r="K837" s="144"/>
      <c r="L837" s="151"/>
      <c r="M837" s="146" t="str">
        <f t="shared" si="12"/>
        <v xml:space="preserve">   </v>
      </c>
    </row>
    <row r="838" spans="1:13" s="62" customFormat="1" ht="15" hidden="1" x14ac:dyDescent="0.2">
      <c r="A838" s="368"/>
      <c r="B838" s="364"/>
      <c r="C838" s="147"/>
      <c r="D838" s="148"/>
      <c r="E838" s="149"/>
      <c r="F838" s="150"/>
      <c r="G838" s="143"/>
      <c r="H838" s="323"/>
      <c r="I838" s="142"/>
      <c r="J838" s="142"/>
      <c r="K838" s="144"/>
      <c r="L838" s="151"/>
      <c r="M838" s="146" t="str">
        <f t="shared" si="12"/>
        <v xml:space="preserve">   </v>
      </c>
    </row>
    <row r="839" spans="1:13" s="62" customFormat="1" ht="15" hidden="1" x14ac:dyDescent="0.2">
      <c r="A839" s="368"/>
      <c r="B839" s="364"/>
      <c r="C839" s="147"/>
      <c r="D839" s="148"/>
      <c r="E839" s="149"/>
      <c r="F839" s="150"/>
      <c r="G839" s="143"/>
      <c r="H839" s="324"/>
      <c r="I839" s="142"/>
      <c r="J839" s="142"/>
      <c r="K839" s="144"/>
      <c r="L839" s="151"/>
      <c r="M839" s="146" t="str">
        <f t="shared" si="12"/>
        <v xml:space="preserve">   </v>
      </c>
    </row>
    <row r="840" spans="1:13" s="54" customFormat="1" hidden="1" x14ac:dyDescent="0.2">
      <c r="A840" s="368"/>
      <c r="B840" s="364"/>
      <c r="C840" s="147"/>
      <c r="D840" s="148"/>
      <c r="E840" s="149"/>
      <c r="F840" s="150"/>
      <c r="G840" s="143"/>
      <c r="H840" s="143"/>
      <c r="I840" s="142"/>
      <c r="J840" s="142"/>
      <c r="K840" s="144"/>
      <c r="L840" s="151"/>
      <c r="M840" s="146" t="str">
        <f t="shared" si="12"/>
        <v xml:space="preserve">   </v>
      </c>
    </row>
    <row r="841" spans="1:13" s="54" customFormat="1" hidden="1" x14ac:dyDescent="0.2">
      <c r="A841" s="368"/>
      <c r="B841" s="364"/>
      <c r="C841" s="154"/>
      <c r="D841" s="155"/>
      <c r="E841" s="156"/>
      <c r="F841" s="157"/>
      <c r="G841" s="143"/>
      <c r="H841" s="143"/>
      <c r="I841" s="142"/>
      <c r="J841" s="142"/>
      <c r="K841" s="144"/>
      <c r="L841" s="151"/>
      <c r="M841" s="146" t="str">
        <f t="shared" si="12"/>
        <v xml:space="preserve">   </v>
      </c>
    </row>
    <row r="842" spans="1:13" s="54" customFormat="1" ht="15" hidden="1" customHeight="1" x14ac:dyDescent="0.2">
      <c r="A842" s="368" t="s">
        <v>83</v>
      </c>
      <c r="B842" s="364" t="s">
        <v>106</v>
      </c>
      <c r="C842" s="142"/>
      <c r="D842" s="142"/>
      <c r="E842" s="142"/>
      <c r="F842" s="142"/>
      <c r="G842" s="143"/>
      <c r="H842" s="323"/>
      <c r="I842" s="142"/>
      <c r="J842" s="142"/>
      <c r="K842" s="144"/>
      <c r="L842" s="152" t="str">
        <f>CONCATENATE(C842," ",D842," ",E842," ",F842," ",C843," ",D843," ",E843," ",F843)</f>
        <v xml:space="preserve">       </v>
      </c>
      <c r="M842" s="146" t="str">
        <f t="shared" si="12"/>
        <v xml:space="preserve">   </v>
      </c>
    </row>
    <row r="843" spans="1:13" s="54" customFormat="1" ht="15" hidden="1" x14ac:dyDescent="0.2">
      <c r="A843" s="368"/>
      <c r="B843" s="364"/>
      <c r="C843" s="153"/>
      <c r="D843" s="148"/>
      <c r="E843" s="149"/>
      <c r="F843" s="150"/>
      <c r="G843" s="143"/>
      <c r="H843" s="323"/>
      <c r="I843" s="142"/>
      <c r="J843" s="142"/>
      <c r="K843" s="144"/>
      <c r="L843" s="151"/>
      <c r="M843" s="146" t="str">
        <f t="shared" ref="M843:M906" si="14">CONCATENATE(G843," ",H843," ",I843," ",J843)</f>
        <v xml:space="preserve">   </v>
      </c>
    </row>
    <row r="844" spans="1:13" s="54" customFormat="1" ht="15" hidden="1" x14ac:dyDescent="0.2">
      <c r="A844" s="368"/>
      <c r="B844" s="364"/>
      <c r="C844" s="147"/>
      <c r="D844" s="148"/>
      <c r="E844" s="149"/>
      <c r="F844" s="150"/>
      <c r="G844" s="143"/>
      <c r="H844" s="324"/>
      <c r="I844" s="142"/>
      <c r="J844" s="142"/>
      <c r="K844" s="144"/>
      <c r="L844" s="151"/>
      <c r="M844" s="146" t="str">
        <f t="shared" si="14"/>
        <v xml:space="preserve">   </v>
      </c>
    </row>
    <row r="845" spans="1:13" s="54" customFormat="1" hidden="1" x14ac:dyDescent="0.2">
      <c r="A845" s="368"/>
      <c r="B845" s="364"/>
      <c r="C845" s="147"/>
      <c r="D845" s="148"/>
      <c r="E845" s="149"/>
      <c r="F845" s="150"/>
      <c r="G845" s="143"/>
      <c r="H845" s="143"/>
      <c r="I845" s="142"/>
      <c r="J845" s="142"/>
      <c r="K845" s="144"/>
      <c r="L845" s="151"/>
      <c r="M845" s="146" t="str">
        <f t="shared" si="14"/>
        <v xml:space="preserve">   </v>
      </c>
    </row>
    <row r="846" spans="1:13" s="62" customFormat="1" hidden="1" x14ac:dyDescent="0.2">
      <c r="A846" s="368"/>
      <c r="B846" s="364"/>
      <c r="C846" s="147"/>
      <c r="D846" s="148"/>
      <c r="E846" s="149"/>
      <c r="F846" s="150"/>
      <c r="G846" s="143"/>
      <c r="H846" s="143"/>
      <c r="I846" s="142"/>
      <c r="J846" s="142"/>
      <c r="K846" s="144"/>
      <c r="L846" s="151"/>
      <c r="M846" s="146" t="str">
        <f t="shared" si="14"/>
        <v xml:space="preserve">   </v>
      </c>
    </row>
    <row r="847" spans="1:13" s="62" customFormat="1" hidden="1" x14ac:dyDescent="0.2">
      <c r="A847" s="368"/>
      <c r="B847" s="364"/>
      <c r="C847" s="147"/>
      <c r="D847" s="148"/>
      <c r="E847" s="149"/>
      <c r="F847" s="150"/>
      <c r="G847" s="143"/>
      <c r="H847" s="143"/>
      <c r="I847" s="142"/>
      <c r="J847" s="142"/>
      <c r="K847" s="144"/>
      <c r="L847" s="151"/>
      <c r="M847" s="146" t="str">
        <f t="shared" si="14"/>
        <v xml:space="preserve">   </v>
      </c>
    </row>
    <row r="848" spans="1:13" s="62" customFormat="1" hidden="1" x14ac:dyDescent="0.2">
      <c r="A848" s="368"/>
      <c r="B848" s="364"/>
      <c r="C848" s="147"/>
      <c r="D848" s="148"/>
      <c r="E848" s="149"/>
      <c r="F848" s="150"/>
      <c r="G848" s="143"/>
      <c r="H848" s="143"/>
      <c r="I848" s="142"/>
      <c r="J848" s="142"/>
      <c r="K848" s="144"/>
      <c r="L848" s="151"/>
      <c r="M848" s="146" t="str">
        <f t="shared" si="14"/>
        <v xml:space="preserve">   </v>
      </c>
    </row>
    <row r="849" spans="1:13" s="62" customFormat="1" hidden="1" x14ac:dyDescent="0.2">
      <c r="A849" s="368"/>
      <c r="B849" s="364"/>
      <c r="C849" s="147"/>
      <c r="D849" s="148"/>
      <c r="E849" s="149"/>
      <c r="F849" s="150"/>
      <c r="G849" s="143"/>
      <c r="H849" s="143"/>
      <c r="I849" s="142"/>
      <c r="J849" s="142"/>
      <c r="K849" s="144"/>
      <c r="L849" s="151"/>
      <c r="M849" s="146" t="str">
        <f t="shared" si="14"/>
        <v xml:space="preserve">   </v>
      </c>
    </row>
    <row r="850" spans="1:13" s="54" customFormat="1" hidden="1" x14ac:dyDescent="0.2">
      <c r="A850" s="368"/>
      <c r="B850" s="364"/>
      <c r="C850" s="147"/>
      <c r="D850" s="148"/>
      <c r="E850" s="149"/>
      <c r="F850" s="150"/>
      <c r="G850" s="143"/>
      <c r="H850" s="143"/>
      <c r="I850" s="142"/>
      <c r="J850" s="142"/>
      <c r="K850" s="144"/>
      <c r="L850" s="151"/>
      <c r="M850" s="146" t="str">
        <f t="shared" si="14"/>
        <v xml:space="preserve">   </v>
      </c>
    </row>
    <row r="851" spans="1:13" s="54" customFormat="1" hidden="1" x14ac:dyDescent="0.2">
      <c r="A851" s="368"/>
      <c r="B851" s="364"/>
      <c r="C851" s="154"/>
      <c r="D851" s="155"/>
      <c r="E851" s="156"/>
      <c r="F851" s="157"/>
      <c r="G851" s="143"/>
      <c r="H851" s="143"/>
      <c r="I851" s="142"/>
      <c r="J851" s="142"/>
      <c r="K851" s="144"/>
      <c r="L851" s="158"/>
      <c r="M851" s="146" t="str">
        <f t="shared" si="14"/>
        <v xml:space="preserve">   </v>
      </c>
    </row>
    <row r="852" spans="1:13" s="54" customFormat="1" ht="15" hidden="1" customHeight="1" x14ac:dyDescent="0.2">
      <c r="A852" s="368" t="s">
        <v>83</v>
      </c>
      <c r="B852" s="364" t="s">
        <v>106</v>
      </c>
      <c r="C852" s="142"/>
      <c r="D852" s="142"/>
      <c r="E852" s="142"/>
      <c r="F852" s="142"/>
      <c r="G852" s="143"/>
      <c r="H852" s="143"/>
      <c r="I852" s="142"/>
      <c r="J852" s="142"/>
      <c r="K852" s="144"/>
      <c r="L852" s="152" t="str">
        <f>CONCATENATE(C852," ",D852," ",E852," ",F852," ",C853," ",D853," ",E853," ",F853)</f>
        <v xml:space="preserve">       </v>
      </c>
      <c r="M852" s="146" t="str">
        <f t="shared" si="14"/>
        <v xml:space="preserve">   </v>
      </c>
    </row>
    <row r="853" spans="1:13" s="54" customFormat="1" hidden="1" x14ac:dyDescent="0.2">
      <c r="A853" s="368"/>
      <c r="B853" s="364"/>
      <c r="C853" s="153"/>
      <c r="D853" s="148"/>
      <c r="E853" s="149"/>
      <c r="F853" s="150"/>
      <c r="G853" s="143"/>
      <c r="H853" s="143"/>
      <c r="I853" s="142"/>
      <c r="J853" s="142"/>
      <c r="K853" s="144"/>
      <c r="L853" s="151"/>
      <c r="M853" s="146" t="str">
        <f t="shared" si="14"/>
        <v xml:space="preserve">   </v>
      </c>
    </row>
    <row r="854" spans="1:13" s="54" customFormat="1" hidden="1" x14ac:dyDescent="0.2">
      <c r="A854" s="368"/>
      <c r="B854" s="364"/>
      <c r="C854" s="147"/>
      <c r="D854" s="148"/>
      <c r="E854" s="149"/>
      <c r="F854" s="150"/>
      <c r="G854" s="143"/>
      <c r="H854" s="143"/>
      <c r="I854" s="142"/>
      <c r="J854" s="142"/>
      <c r="K854" s="144"/>
      <c r="L854" s="151"/>
      <c r="M854" s="146" t="str">
        <f t="shared" si="14"/>
        <v xml:space="preserve">   </v>
      </c>
    </row>
    <row r="855" spans="1:13" s="54" customFormat="1" hidden="1" x14ac:dyDescent="0.2">
      <c r="A855" s="368"/>
      <c r="B855" s="364"/>
      <c r="C855" s="147"/>
      <c r="D855" s="148"/>
      <c r="E855" s="149"/>
      <c r="F855" s="150"/>
      <c r="G855" s="143"/>
      <c r="H855" s="143"/>
      <c r="I855" s="142"/>
      <c r="J855" s="142"/>
      <c r="K855" s="144"/>
      <c r="L855" s="151"/>
      <c r="M855" s="146" t="str">
        <f t="shared" si="14"/>
        <v xml:space="preserve">   </v>
      </c>
    </row>
    <row r="856" spans="1:13" s="62" customFormat="1" hidden="1" x14ac:dyDescent="0.2">
      <c r="A856" s="368"/>
      <c r="B856" s="364"/>
      <c r="C856" s="147"/>
      <c r="D856" s="148"/>
      <c r="E856" s="149"/>
      <c r="F856" s="150"/>
      <c r="G856" s="143"/>
      <c r="H856" s="143"/>
      <c r="I856" s="142"/>
      <c r="J856" s="142"/>
      <c r="K856" s="144"/>
      <c r="L856" s="151"/>
      <c r="M856" s="146" t="str">
        <f t="shared" si="14"/>
        <v xml:space="preserve">   </v>
      </c>
    </row>
    <row r="857" spans="1:13" s="62" customFormat="1" hidden="1" x14ac:dyDescent="0.2">
      <c r="A857" s="368"/>
      <c r="B857" s="364"/>
      <c r="C857" s="147"/>
      <c r="D857" s="148"/>
      <c r="E857" s="149"/>
      <c r="F857" s="150"/>
      <c r="G857" s="143"/>
      <c r="H857" s="143"/>
      <c r="I857" s="142"/>
      <c r="J857" s="142"/>
      <c r="K857" s="144"/>
      <c r="L857" s="151"/>
      <c r="M857" s="146" t="str">
        <f t="shared" si="14"/>
        <v xml:space="preserve">   </v>
      </c>
    </row>
    <row r="858" spans="1:13" s="62" customFormat="1" hidden="1" x14ac:dyDescent="0.2">
      <c r="A858" s="368"/>
      <c r="B858" s="364"/>
      <c r="C858" s="147"/>
      <c r="D858" s="148"/>
      <c r="E858" s="149"/>
      <c r="F858" s="150"/>
      <c r="G858" s="143"/>
      <c r="H858" s="143"/>
      <c r="I858" s="142"/>
      <c r="J858" s="142"/>
      <c r="K858" s="144"/>
      <c r="L858" s="151"/>
      <c r="M858" s="146" t="str">
        <f t="shared" si="14"/>
        <v xml:space="preserve">   </v>
      </c>
    </row>
    <row r="859" spans="1:13" s="62" customFormat="1" hidden="1" x14ac:dyDescent="0.2">
      <c r="A859" s="368"/>
      <c r="B859" s="364"/>
      <c r="C859" s="147"/>
      <c r="D859" s="148"/>
      <c r="E859" s="149"/>
      <c r="F859" s="150"/>
      <c r="G859" s="143"/>
      <c r="H859" s="143"/>
      <c r="I859" s="142"/>
      <c r="J859" s="142"/>
      <c r="K859" s="144"/>
      <c r="L859" s="151"/>
      <c r="M859" s="146" t="str">
        <f t="shared" si="14"/>
        <v xml:space="preserve">   </v>
      </c>
    </row>
    <row r="860" spans="1:13" s="54" customFormat="1" hidden="1" x14ac:dyDescent="0.2">
      <c r="A860" s="368"/>
      <c r="B860" s="364"/>
      <c r="C860" s="147"/>
      <c r="D860" s="148"/>
      <c r="E860" s="149"/>
      <c r="F860" s="150"/>
      <c r="G860" s="143"/>
      <c r="H860" s="143"/>
      <c r="I860" s="142"/>
      <c r="J860" s="142"/>
      <c r="K860" s="144"/>
      <c r="L860" s="151"/>
      <c r="M860" s="146" t="str">
        <f t="shared" si="14"/>
        <v xml:space="preserve">   </v>
      </c>
    </row>
    <row r="861" spans="1:13" s="54" customFormat="1" hidden="1" x14ac:dyDescent="0.2">
      <c r="A861" s="368"/>
      <c r="B861" s="364"/>
      <c r="C861" s="154"/>
      <c r="D861" s="155"/>
      <c r="E861" s="156"/>
      <c r="F861" s="157"/>
      <c r="G861" s="143"/>
      <c r="H861" s="143"/>
      <c r="I861" s="142"/>
      <c r="J861" s="142"/>
      <c r="K861" s="144"/>
      <c r="L861" s="151"/>
      <c r="M861" s="146" t="str">
        <f t="shared" si="14"/>
        <v xml:space="preserve">   </v>
      </c>
    </row>
    <row r="862" spans="1:13" s="54" customFormat="1" ht="15" hidden="1" customHeight="1" x14ac:dyDescent="0.2">
      <c r="A862" s="368" t="s">
        <v>83</v>
      </c>
      <c r="B862" s="364" t="s">
        <v>106</v>
      </c>
      <c r="C862" s="142"/>
      <c r="D862" s="142"/>
      <c r="E862" s="142"/>
      <c r="F862" s="142"/>
      <c r="G862" s="143"/>
      <c r="H862" s="143"/>
      <c r="I862" s="142"/>
      <c r="J862" s="142"/>
      <c r="K862" s="144"/>
      <c r="L862" s="152" t="str">
        <f>CONCATENATE(C862," ",D862," ",E862," ",F862," ",C863," ",D863," ",E863," ",F863)</f>
        <v xml:space="preserve">       </v>
      </c>
      <c r="M862" s="146" t="str">
        <f t="shared" si="14"/>
        <v xml:space="preserve">   </v>
      </c>
    </row>
    <row r="863" spans="1:13" s="54" customFormat="1" hidden="1" x14ac:dyDescent="0.2">
      <c r="A863" s="368"/>
      <c r="B863" s="364"/>
      <c r="C863" s="153"/>
      <c r="D863" s="148"/>
      <c r="E863" s="149"/>
      <c r="F863" s="150"/>
      <c r="G863" s="143"/>
      <c r="H863" s="143"/>
      <c r="I863" s="142"/>
      <c r="J863" s="142"/>
      <c r="K863" s="144"/>
      <c r="L863" s="151"/>
      <c r="M863" s="146" t="str">
        <f t="shared" si="14"/>
        <v xml:space="preserve">   </v>
      </c>
    </row>
    <row r="864" spans="1:13" s="54" customFormat="1" hidden="1" x14ac:dyDescent="0.2">
      <c r="A864" s="368"/>
      <c r="B864" s="364"/>
      <c r="C864" s="147"/>
      <c r="D864" s="148"/>
      <c r="E864" s="149"/>
      <c r="F864" s="150"/>
      <c r="G864" s="143"/>
      <c r="H864" s="143"/>
      <c r="I864" s="142"/>
      <c r="J864" s="142"/>
      <c r="K864" s="144"/>
      <c r="L864" s="151"/>
      <c r="M864" s="146" t="str">
        <f t="shared" si="14"/>
        <v xml:space="preserve">   </v>
      </c>
    </row>
    <row r="865" spans="1:13" s="54" customFormat="1" hidden="1" x14ac:dyDescent="0.2">
      <c r="A865" s="368"/>
      <c r="B865" s="364"/>
      <c r="C865" s="147"/>
      <c r="D865" s="148"/>
      <c r="E865" s="149"/>
      <c r="F865" s="150"/>
      <c r="G865" s="143"/>
      <c r="H865" s="143"/>
      <c r="I865" s="142"/>
      <c r="J865" s="142"/>
      <c r="K865" s="144"/>
      <c r="L865" s="151"/>
      <c r="M865" s="146" t="str">
        <f t="shared" si="14"/>
        <v xml:space="preserve">   </v>
      </c>
    </row>
    <row r="866" spans="1:13" s="62" customFormat="1" hidden="1" x14ac:dyDescent="0.2">
      <c r="A866" s="368"/>
      <c r="B866" s="364"/>
      <c r="C866" s="147"/>
      <c r="D866" s="148"/>
      <c r="E866" s="149"/>
      <c r="F866" s="150"/>
      <c r="G866" s="143"/>
      <c r="H866" s="143"/>
      <c r="I866" s="142"/>
      <c r="J866" s="142"/>
      <c r="K866" s="144"/>
      <c r="L866" s="151"/>
      <c r="M866" s="146" t="str">
        <f t="shared" si="14"/>
        <v xml:space="preserve">   </v>
      </c>
    </row>
    <row r="867" spans="1:13" s="62" customFormat="1" hidden="1" x14ac:dyDescent="0.2">
      <c r="A867" s="368"/>
      <c r="B867" s="364"/>
      <c r="C867" s="147"/>
      <c r="D867" s="148"/>
      <c r="E867" s="149"/>
      <c r="F867" s="150"/>
      <c r="G867" s="143"/>
      <c r="H867" s="143"/>
      <c r="I867" s="142"/>
      <c r="J867" s="142"/>
      <c r="K867" s="144"/>
      <c r="L867" s="151"/>
      <c r="M867" s="146" t="str">
        <f t="shared" si="14"/>
        <v xml:space="preserve">   </v>
      </c>
    </row>
    <row r="868" spans="1:13" s="62" customFormat="1" hidden="1" x14ac:dyDescent="0.2">
      <c r="A868" s="368"/>
      <c r="B868" s="364"/>
      <c r="C868" s="147"/>
      <c r="D868" s="148"/>
      <c r="E868" s="149"/>
      <c r="F868" s="150"/>
      <c r="G868" s="143"/>
      <c r="H868" s="143"/>
      <c r="I868" s="142"/>
      <c r="J868" s="142"/>
      <c r="K868" s="144"/>
      <c r="L868" s="151"/>
      <c r="M868" s="146" t="str">
        <f t="shared" si="14"/>
        <v xml:space="preserve">   </v>
      </c>
    </row>
    <row r="869" spans="1:13" s="62" customFormat="1" hidden="1" x14ac:dyDescent="0.2">
      <c r="A869" s="368"/>
      <c r="B869" s="364"/>
      <c r="C869" s="147"/>
      <c r="D869" s="148"/>
      <c r="E869" s="149"/>
      <c r="F869" s="150"/>
      <c r="G869" s="143"/>
      <c r="H869" s="143"/>
      <c r="I869" s="142"/>
      <c r="J869" s="142"/>
      <c r="K869" s="144"/>
      <c r="L869" s="151"/>
      <c r="M869" s="146" t="str">
        <f t="shared" si="14"/>
        <v xml:space="preserve">   </v>
      </c>
    </row>
    <row r="870" spans="1:13" s="54" customFormat="1" hidden="1" x14ac:dyDescent="0.2">
      <c r="A870" s="368"/>
      <c r="B870" s="364"/>
      <c r="C870" s="147"/>
      <c r="D870" s="148"/>
      <c r="E870" s="149"/>
      <c r="F870" s="150"/>
      <c r="G870" s="143"/>
      <c r="H870" s="143"/>
      <c r="I870" s="142"/>
      <c r="J870" s="142"/>
      <c r="K870" s="144"/>
      <c r="L870" s="151"/>
      <c r="M870" s="146" t="str">
        <f t="shared" si="14"/>
        <v xml:space="preserve">   </v>
      </c>
    </row>
    <row r="871" spans="1:13" s="54" customFormat="1" hidden="1" x14ac:dyDescent="0.2">
      <c r="A871" s="368"/>
      <c r="B871" s="364"/>
      <c r="C871" s="154"/>
      <c r="D871" s="155"/>
      <c r="E871" s="156"/>
      <c r="F871" s="157"/>
      <c r="G871" s="143"/>
      <c r="H871" s="143"/>
      <c r="I871" s="142"/>
      <c r="J871" s="142"/>
      <c r="K871" s="144"/>
      <c r="L871" s="158"/>
      <c r="M871" s="146" t="str">
        <f t="shared" si="14"/>
        <v xml:space="preserve">   </v>
      </c>
    </row>
    <row r="872" spans="1:13" s="54" customFormat="1" ht="15" hidden="1" customHeight="1" x14ac:dyDescent="0.2">
      <c r="A872" s="368" t="s">
        <v>83</v>
      </c>
      <c r="B872" s="364" t="s">
        <v>106</v>
      </c>
      <c r="C872" s="142"/>
      <c r="D872" s="142"/>
      <c r="E872" s="142"/>
      <c r="F872" s="142"/>
      <c r="G872" s="143"/>
      <c r="H872" s="143"/>
      <c r="I872" s="142"/>
      <c r="J872" s="142"/>
      <c r="K872" s="144"/>
      <c r="L872" s="152" t="str">
        <f>CONCATENATE(C872," ",D872," ",E872," ",F872," ",C873," ",D873," ",E873," ",F873)</f>
        <v xml:space="preserve">       </v>
      </c>
      <c r="M872" s="146" t="str">
        <f t="shared" si="14"/>
        <v xml:space="preserve">   </v>
      </c>
    </row>
    <row r="873" spans="1:13" s="54" customFormat="1" hidden="1" x14ac:dyDescent="0.2">
      <c r="A873" s="368"/>
      <c r="B873" s="364"/>
      <c r="C873" s="153"/>
      <c r="D873" s="148"/>
      <c r="E873" s="149"/>
      <c r="F873" s="150"/>
      <c r="G873" s="143"/>
      <c r="H873" s="143"/>
      <c r="I873" s="142"/>
      <c r="J873" s="142"/>
      <c r="K873" s="144"/>
      <c r="L873" s="151"/>
      <c r="M873" s="146" t="str">
        <f t="shared" si="14"/>
        <v xml:space="preserve">   </v>
      </c>
    </row>
    <row r="874" spans="1:13" s="54" customFormat="1" hidden="1" x14ac:dyDescent="0.2">
      <c r="A874" s="368"/>
      <c r="B874" s="364"/>
      <c r="C874" s="147"/>
      <c r="D874" s="148"/>
      <c r="E874" s="149"/>
      <c r="F874" s="150"/>
      <c r="G874" s="143"/>
      <c r="H874" s="143"/>
      <c r="I874" s="142"/>
      <c r="J874" s="142"/>
      <c r="K874" s="144"/>
      <c r="L874" s="151"/>
      <c r="M874" s="146" t="str">
        <f t="shared" si="14"/>
        <v xml:space="preserve">   </v>
      </c>
    </row>
    <row r="875" spans="1:13" s="54" customFormat="1" hidden="1" x14ac:dyDescent="0.2">
      <c r="A875" s="368"/>
      <c r="B875" s="364"/>
      <c r="C875" s="147"/>
      <c r="D875" s="148"/>
      <c r="E875" s="149"/>
      <c r="F875" s="150"/>
      <c r="G875" s="143"/>
      <c r="H875" s="143"/>
      <c r="I875" s="142"/>
      <c r="J875" s="142"/>
      <c r="K875" s="144"/>
      <c r="L875" s="151"/>
      <c r="M875" s="146" t="str">
        <f t="shared" si="14"/>
        <v xml:space="preserve">   </v>
      </c>
    </row>
    <row r="876" spans="1:13" s="62" customFormat="1" hidden="1" x14ac:dyDescent="0.2">
      <c r="A876" s="368"/>
      <c r="B876" s="364"/>
      <c r="C876" s="147"/>
      <c r="D876" s="148"/>
      <c r="E876" s="149"/>
      <c r="F876" s="150"/>
      <c r="G876" s="143"/>
      <c r="H876" s="143"/>
      <c r="I876" s="142"/>
      <c r="J876" s="142"/>
      <c r="K876" s="144"/>
      <c r="L876" s="151"/>
      <c r="M876" s="146" t="str">
        <f t="shared" si="14"/>
        <v xml:space="preserve">   </v>
      </c>
    </row>
    <row r="877" spans="1:13" s="62" customFormat="1" hidden="1" x14ac:dyDescent="0.2">
      <c r="A877" s="368"/>
      <c r="B877" s="364"/>
      <c r="C877" s="147"/>
      <c r="D877" s="148"/>
      <c r="E877" s="149"/>
      <c r="F877" s="150"/>
      <c r="G877" s="143"/>
      <c r="H877" s="143"/>
      <c r="I877" s="142"/>
      <c r="J877" s="142"/>
      <c r="K877" s="144"/>
      <c r="L877" s="151"/>
      <c r="M877" s="146" t="str">
        <f t="shared" si="14"/>
        <v xml:space="preserve">   </v>
      </c>
    </row>
    <row r="878" spans="1:13" s="62" customFormat="1" hidden="1" x14ac:dyDescent="0.2">
      <c r="A878" s="368"/>
      <c r="B878" s="364"/>
      <c r="C878" s="147"/>
      <c r="D878" s="148"/>
      <c r="E878" s="149"/>
      <c r="F878" s="150"/>
      <c r="G878" s="143"/>
      <c r="H878" s="143"/>
      <c r="I878" s="142"/>
      <c r="J878" s="142"/>
      <c r="K878" s="144"/>
      <c r="L878" s="151"/>
      <c r="M878" s="146" t="str">
        <f t="shared" si="14"/>
        <v xml:space="preserve">   </v>
      </c>
    </row>
    <row r="879" spans="1:13" s="62" customFormat="1" hidden="1" x14ac:dyDescent="0.2">
      <c r="A879" s="368"/>
      <c r="B879" s="364"/>
      <c r="C879" s="147"/>
      <c r="D879" s="148"/>
      <c r="E879" s="149"/>
      <c r="F879" s="150"/>
      <c r="G879" s="143"/>
      <c r="H879" s="143"/>
      <c r="I879" s="142"/>
      <c r="J879" s="142"/>
      <c r="K879" s="144"/>
      <c r="L879" s="151"/>
      <c r="M879" s="146" t="str">
        <f t="shared" si="14"/>
        <v xml:space="preserve">   </v>
      </c>
    </row>
    <row r="880" spans="1:13" s="54" customFormat="1" hidden="1" x14ac:dyDescent="0.2">
      <c r="A880" s="368"/>
      <c r="B880" s="364"/>
      <c r="C880" s="147"/>
      <c r="D880" s="148"/>
      <c r="E880" s="149"/>
      <c r="F880" s="150"/>
      <c r="G880" s="143"/>
      <c r="H880" s="143"/>
      <c r="I880" s="142"/>
      <c r="J880" s="142"/>
      <c r="K880" s="144"/>
      <c r="L880" s="151"/>
      <c r="M880" s="146" t="str">
        <f t="shared" si="14"/>
        <v xml:space="preserve">   </v>
      </c>
    </row>
    <row r="881" spans="1:13" s="54" customFormat="1" hidden="1" x14ac:dyDescent="0.2">
      <c r="A881" s="368"/>
      <c r="B881" s="364"/>
      <c r="C881" s="154"/>
      <c r="D881" s="155"/>
      <c r="E881" s="156"/>
      <c r="F881" s="157"/>
      <c r="G881" s="143"/>
      <c r="H881" s="143"/>
      <c r="I881" s="142"/>
      <c r="J881" s="142"/>
      <c r="K881" s="144"/>
      <c r="L881" s="151"/>
      <c r="M881" s="146" t="str">
        <f t="shared" si="14"/>
        <v xml:space="preserve">   </v>
      </c>
    </row>
    <row r="882" spans="1:13" s="54" customFormat="1" ht="15" hidden="1" customHeight="1" x14ac:dyDescent="0.2">
      <c r="A882" s="368" t="s">
        <v>83</v>
      </c>
      <c r="B882" s="364" t="s">
        <v>106</v>
      </c>
      <c r="C882" s="142"/>
      <c r="D882" s="142"/>
      <c r="E882" s="142"/>
      <c r="F882" s="142"/>
      <c r="G882" s="143"/>
      <c r="H882" s="143"/>
      <c r="I882" s="142"/>
      <c r="J882" s="142"/>
      <c r="K882" s="144"/>
      <c r="L882" s="152" t="str">
        <f>CONCATENATE(C882," ",D882," ",E882," ",F882," ",C883," ",D883," ",E883," ",F883)</f>
        <v xml:space="preserve">       </v>
      </c>
      <c r="M882" s="146" t="str">
        <f t="shared" si="14"/>
        <v xml:space="preserve">   </v>
      </c>
    </row>
    <row r="883" spans="1:13" s="54" customFormat="1" hidden="1" x14ac:dyDescent="0.2">
      <c r="A883" s="368"/>
      <c r="B883" s="364"/>
      <c r="C883" s="153"/>
      <c r="D883" s="148"/>
      <c r="E883" s="149"/>
      <c r="F883" s="150"/>
      <c r="G883" s="143"/>
      <c r="H883" s="143"/>
      <c r="I883" s="142"/>
      <c r="J883" s="142"/>
      <c r="K883" s="144"/>
      <c r="L883" s="151"/>
      <c r="M883" s="146" t="str">
        <f t="shared" si="14"/>
        <v xml:space="preserve">   </v>
      </c>
    </row>
    <row r="884" spans="1:13" s="54" customFormat="1" hidden="1" x14ac:dyDescent="0.2">
      <c r="A884" s="368"/>
      <c r="B884" s="364"/>
      <c r="C884" s="147"/>
      <c r="D884" s="148"/>
      <c r="E884" s="149"/>
      <c r="F884" s="150"/>
      <c r="G884" s="143"/>
      <c r="H884" s="143"/>
      <c r="I884" s="142"/>
      <c r="J884" s="142"/>
      <c r="K884" s="144"/>
      <c r="L884" s="151"/>
      <c r="M884" s="146" t="str">
        <f t="shared" si="14"/>
        <v xml:space="preserve">   </v>
      </c>
    </row>
    <row r="885" spans="1:13" s="54" customFormat="1" hidden="1" x14ac:dyDescent="0.2">
      <c r="A885" s="368"/>
      <c r="B885" s="364"/>
      <c r="C885" s="147"/>
      <c r="D885" s="148"/>
      <c r="E885" s="149"/>
      <c r="F885" s="150"/>
      <c r="G885" s="143"/>
      <c r="H885" s="143"/>
      <c r="I885" s="142"/>
      <c r="J885" s="142"/>
      <c r="K885" s="144"/>
      <c r="L885" s="151"/>
      <c r="M885" s="146" t="str">
        <f t="shared" si="14"/>
        <v xml:space="preserve">   </v>
      </c>
    </row>
    <row r="886" spans="1:13" s="62" customFormat="1" hidden="1" x14ac:dyDescent="0.2">
      <c r="A886" s="368"/>
      <c r="B886" s="364"/>
      <c r="C886" s="147"/>
      <c r="D886" s="148"/>
      <c r="E886" s="149"/>
      <c r="F886" s="150"/>
      <c r="G886" s="143"/>
      <c r="H886" s="143"/>
      <c r="I886" s="142"/>
      <c r="J886" s="142"/>
      <c r="K886" s="144"/>
      <c r="L886" s="151"/>
      <c r="M886" s="146" t="str">
        <f t="shared" si="14"/>
        <v xml:space="preserve">   </v>
      </c>
    </row>
    <row r="887" spans="1:13" s="62" customFormat="1" hidden="1" x14ac:dyDescent="0.2">
      <c r="A887" s="368"/>
      <c r="B887" s="364"/>
      <c r="C887" s="147"/>
      <c r="D887" s="148"/>
      <c r="E887" s="149"/>
      <c r="F887" s="150"/>
      <c r="G887" s="143"/>
      <c r="H887" s="143"/>
      <c r="I887" s="142"/>
      <c r="J887" s="142"/>
      <c r="K887" s="144"/>
      <c r="L887" s="151"/>
      <c r="M887" s="146" t="str">
        <f t="shared" si="14"/>
        <v xml:space="preserve">   </v>
      </c>
    </row>
    <row r="888" spans="1:13" s="62" customFormat="1" hidden="1" x14ac:dyDescent="0.2">
      <c r="A888" s="368"/>
      <c r="B888" s="364"/>
      <c r="C888" s="147"/>
      <c r="D888" s="148"/>
      <c r="E888" s="149"/>
      <c r="F888" s="150"/>
      <c r="G888" s="143"/>
      <c r="H888" s="143"/>
      <c r="I888" s="142"/>
      <c r="J888" s="142"/>
      <c r="K888" s="144"/>
      <c r="L888" s="151"/>
      <c r="M888" s="146" t="str">
        <f t="shared" si="14"/>
        <v xml:space="preserve">   </v>
      </c>
    </row>
    <row r="889" spans="1:13" s="62" customFormat="1" hidden="1" x14ac:dyDescent="0.2">
      <c r="A889" s="368"/>
      <c r="B889" s="364"/>
      <c r="C889" s="147"/>
      <c r="D889" s="148"/>
      <c r="E889" s="149"/>
      <c r="F889" s="150"/>
      <c r="G889" s="143"/>
      <c r="H889" s="143"/>
      <c r="I889" s="142"/>
      <c r="J889" s="142"/>
      <c r="K889" s="144"/>
      <c r="L889" s="151"/>
      <c r="M889" s="146" t="str">
        <f t="shared" si="14"/>
        <v xml:space="preserve">   </v>
      </c>
    </row>
    <row r="890" spans="1:13" s="54" customFormat="1" hidden="1" x14ac:dyDescent="0.2">
      <c r="A890" s="368"/>
      <c r="B890" s="364"/>
      <c r="C890" s="147"/>
      <c r="D890" s="148"/>
      <c r="E890" s="149"/>
      <c r="F890" s="150"/>
      <c r="G890" s="143"/>
      <c r="H890" s="143"/>
      <c r="I890" s="142"/>
      <c r="J890" s="142"/>
      <c r="K890" s="144"/>
      <c r="L890" s="151"/>
      <c r="M890" s="146" t="str">
        <f t="shared" si="14"/>
        <v xml:space="preserve">   </v>
      </c>
    </row>
    <row r="891" spans="1:13" s="54" customFormat="1" hidden="1" x14ac:dyDescent="0.2">
      <c r="A891" s="368"/>
      <c r="B891" s="364"/>
      <c r="C891" s="154"/>
      <c r="D891" s="155"/>
      <c r="E891" s="156"/>
      <c r="F891" s="157"/>
      <c r="G891" s="143"/>
      <c r="H891" s="143"/>
      <c r="I891" s="142"/>
      <c r="J891" s="142"/>
      <c r="K891" s="144"/>
      <c r="L891" s="158"/>
      <c r="M891" s="146" t="str">
        <f t="shared" si="14"/>
        <v xml:space="preserve">   </v>
      </c>
    </row>
    <row r="892" spans="1:13" s="54" customFormat="1" ht="15" hidden="1" customHeight="1" x14ac:dyDescent="0.2">
      <c r="A892" s="368" t="s">
        <v>83</v>
      </c>
      <c r="B892" s="364" t="s">
        <v>106</v>
      </c>
      <c r="C892" s="142"/>
      <c r="D892" s="142"/>
      <c r="E892" s="142"/>
      <c r="F892" s="142"/>
      <c r="G892" s="143"/>
      <c r="H892" s="143"/>
      <c r="I892" s="142"/>
      <c r="J892" s="142"/>
      <c r="K892" s="144"/>
      <c r="L892" s="152" t="str">
        <f>CONCATENATE(C892," ",D892," ",E892," ",F892," ",C893," ",D893," ",E893," ",F893)</f>
        <v xml:space="preserve">       </v>
      </c>
      <c r="M892" s="146" t="str">
        <f t="shared" si="14"/>
        <v xml:space="preserve">   </v>
      </c>
    </row>
    <row r="893" spans="1:13" s="54" customFormat="1" hidden="1" x14ac:dyDescent="0.2">
      <c r="A893" s="368"/>
      <c r="B893" s="364"/>
      <c r="C893" s="153"/>
      <c r="D893" s="148"/>
      <c r="E893" s="149"/>
      <c r="F893" s="150"/>
      <c r="G893" s="143"/>
      <c r="H893" s="143"/>
      <c r="I893" s="142"/>
      <c r="J893" s="142"/>
      <c r="K893" s="144"/>
      <c r="L893" s="151"/>
      <c r="M893" s="146" t="str">
        <f t="shared" si="14"/>
        <v xml:space="preserve">   </v>
      </c>
    </row>
    <row r="894" spans="1:13" s="54" customFormat="1" hidden="1" x14ac:dyDescent="0.2">
      <c r="A894" s="368"/>
      <c r="B894" s="364"/>
      <c r="C894" s="147"/>
      <c r="D894" s="148"/>
      <c r="E894" s="149"/>
      <c r="F894" s="150"/>
      <c r="G894" s="143"/>
      <c r="H894" s="143"/>
      <c r="I894" s="142"/>
      <c r="J894" s="142"/>
      <c r="K894" s="144"/>
      <c r="L894" s="151"/>
      <c r="M894" s="146" t="str">
        <f t="shared" si="14"/>
        <v xml:space="preserve">   </v>
      </c>
    </row>
    <row r="895" spans="1:13" s="54" customFormat="1" hidden="1" x14ac:dyDescent="0.2">
      <c r="A895" s="368"/>
      <c r="B895" s="364"/>
      <c r="C895" s="147"/>
      <c r="D895" s="148"/>
      <c r="E895" s="149"/>
      <c r="F895" s="150"/>
      <c r="G895" s="143"/>
      <c r="H895" s="143"/>
      <c r="I895" s="142"/>
      <c r="J895" s="142"/>
      <c r="K895" s="144"/>
      <c r="L895" s="151"/>
      <c r="M895" s="146" t="str">
        <f t="shared" si="14"/>
        <v xml:space="preserve">   </v>
      </c>
    </row>
    <row r="896" spans="1:13" s="62" customFormat="1" hidden="1" x14ac:dyDescent="0.2">
      <c r="A896" s="368"/>
      <c r="B896" s="364"/>
      <c r="C896" s="147"/>
      <c r="D896" s="148"/>
      <c r="E896" s="149"/>
      <c r="F896" s="150"/>
      <c r="G896" s="143"/>
      <c r="H896" s="143"/>
      <c r="I896" s="142"/>
      <c r="J896" s="142"/>
      <c r="K896" s="144"/>
      <c r="L896" s="151"/>
      <c r="M896" s="146" t="str">
        <f t="shared" si="14"/>
        <v xml:space="preserve">   </v>
      </c>
    </row>
    <row r="897" spans="1:13" s="62" customFormat="1" hidden="1" x14ac:dyDescent="0.2">
      <c r="A897" s="368"/>
      <c r="B897" s="364"/>
      <c r="C897" s="147"/>
      <c r="D897" s="148"/>
      <c r="E897" s="149"/>
      <c r="F897" s="150"/>
      <c r="G897" s="143"/>
      <c r="H897" s="143"/>
      <c r="I897" s="142"/>
      <c r="J897" s="142"/>
      <c r="K897" s="144"/>
      <c r="L897" s="151"/>
      <c r="M897" s="146" t="str">
        <f t="shared" si="14"/>
        <v xml:space="preserve">   </v>
      </c>
    </row>
    <row r="898" spans="1:13" s="62" customFormat="1" hidden="1" x14ac:dyDescent="0.2">
      <c r="A898" s="368"/>
      <c r="B898" s="364"/>
      <c r="C898" s="147"/>
      <c r="D898" s="148"/>
      <c r="E898" s="149"/>
      <c r="F898" s="150"/>
      <c r="G898" s="143"/>
      <c r="H898" s="143"/>
      <c r="I898" s="142"/>
      <c r="J898" s="142"/>
      <c r="K898" s="144"/>
      <c r="L898" s="151"/>
      <c r="M898" s="146" t="str">
        <f t="shared" si="14"/>
        <v xml:space="preserve">   </v>
      </c>
    </row>
    <row r="899" spans="1:13" s="62" customFormat="1" hidden="1" x14ac:dyDescent="0.2">
      <c r="A899" s="368"/>
      <c r="B899" s="364"/>
      <c r="C899" s="147"/>
      <c r="D899" s="148"/>
      <c r="E899" s="149"/>
      <c r="F899" s="150"/>
      <c r="G899" s="143"/>
      <c r="H899" s="143"/>
      <c r="I899" s="142"/>
      <c r="J899" s="142"/>
      <c r="K899" s="144"/>
      <c r="L899" s="151"/>
      <c r="M899" s="146" t="str">
        <f t="shared" si="14"/>
        <v xml:space="preserve">   </v>
      </c>
    </row>
    <row r="900" spans="1:13" s="54" customFormat="1" hidden="1" x14ac:dyDescent="0.2">
      <c r="A900" s="368"/>
      <c r="B900" s="364"/>
      <c r="C900" s="147"/>
      <c r="D900" s="148"/>
      <c r="E900" s="149"/>
      <c r="F900" s="150"/>
      <c r="G900" s="143"/>
      <c r="H900" s="143"/>
      <c r="I900" s="142"/>
      <c r="J900" s="142"/>
      <c r="K900" s="144"/>
      <c r="L900" s="151"/>
      <c r="M900" s="146" t="str">
        <f t="shared" si="14"/>
        <v xml:space="preserve">   </v>
      </c>
    </row>
    <row r="901" spans="1:13" s="54" customFormat="1" hidden="1" x14ac:dyDescent="0.2">
      <c r="A901" s="368"/>
      <c r="B901" s="364"/>
      <c r="C901" s="154"/>
      <c r="D901" s="155"/>
      <c r="E901" s="156"/>
      <c r="F901" s="157"/>
      <c r="G901" s="143"/>
      <c r="H901" s="143"/>
      <c r="I901" s="142"/>
      <c r="J901" s="142"/>
      <c r="K901" s="144"/>
      <c r="L901" s="151"/>
      <c r="M901" s="146" t="str">
        <f t="shared" si="14"/>
        <v xml:space="preserve">   </v>
      </c>
    </row>
    <row r="902" spans="1:13" s="54" customFormat="1" ht="15" hidden="1" customHeight="1" x14ac:dyDescent="0.2">
      <c r="A902" s="368" t="s">
        <v>83</v>
      </c>
      <c r="B902" s="364" t="s">
        <v>106</v>
      </c>
      <c r="C902" s="142"/>
      <c r="D902" s="142"/>
      <c r="E902" s="142"/>
      <c r="F902" s="142"/>
      <c r="G902" s="143"/>
      <c r="H902" s="143"/>
      <c r="I902" s="142"/>
      <c r="J902" s="142"/>
      <c r="K902" s="144"/>
      <c r="L902" s="152" t="str">
        <f>CONCATENATE(C902," ",D902," ",E902," ",F902," ",C903," ",D903," ",E903," ",F903)</f>
        <v xml:space="preserve">       </v>
      </c>
      <c r="M902" s="146" t="str">
        <f t="shared" si="14"/>
        <v xml:space="preserve">   </v>
      </c>
    </row>
    <row r="903" spans="1:13" s="54" customFormat="1" hidden="1" x14ac:dyDescent="0.2">
      <c r="A903" s="368"/>
      <c r="B903" s="364"/>
      <c r="C903" s="153"/>
      <c r="D903" s="148"/>
      <c r="E903" s="149"/>
      <c r="F903" s="150"/>
      <c r="G903" s="143"/>
      <c r="H903" s="143"/>
      <c r="I903" s="142"/>
      <c r="J903" s="142"/>
      <c r="K903" s="144"/>
      <c r="L903" s="151"/>
      <c r="M903" s="146" t="str">
        <f t="shared" si="14"/>
        <v xml:space="preserve">   </v>
      </c>
    </row>
    <row r="904" spans="1:13" s="54" customFormat="1" hidden="1" x14ac:dyDescent="0.2">
      <c r="A904" s="368"/>
      <c r="B904" s="364"/>
      <c r="C904" s="147"/>
      <c r="D904" s="148"/>
      <c r="E904" s="149"/>
      <c r="F904" s="150"/>
      <c r="G904" s="143"/>
      <c r="H904" s="143"/>
      <c r="I904" s="142"/>
      <c r="J904" s="142"/>
      <c r="K904" s="144"/>
      <c r="L904" s="151"/>
      <c r="M904" s="146" t="str">
        <f t="shared" si="14"/>
        <v xml:space="preserve">   </v>
      </c>
    </row>
    <row r="905" spans="1:13" s="54" customFormat="1" hidden="1" x14ac:dyDescent="0.2">
      <c r="A905" s="368"/>
      <c r="B905" s="364"/>
      <c r="C905" s="147"/>
      <c r="D905" s="148"/>
      <c r="E905" s="149"/>
      <c r="F905" s="150"/>
      <c r="G905" s="143"/>
      <c r="H905" s="143"/>
      <c r="I905" s="142"/>
      <c r="J905" s="142"/>
      <c r="K905" s="144"/>
      <c r="L905" s="151"/>
      <c r="M905" s="146" t="str">
        <f t="shared" si="14"/>
        <v xml:space="preserve">   </v>
      </c>
    </row>
    <row r="906" spans="1:13" s="62" customFormat="1" hidden="1" x14ac:dyDescent="0.2">
      <c r="A906" s="368"/>
      <c r="B906" s="364"/>
      <c r="C906" s="147"/>
      <c r="D906" s="148"/>
      <c r="E906" s="149"/>
      <c r="F906" s="150"/>
      <c r="G906" s="143"/>
      <c r="H906" s="143"/>
      <c r="I906" s="142"/>
      <c r="J906" s="142"/>
      <c r="K906" s="144"/>
      <c r="L906" s="151"/>
      <c r="M906" s="146" t="str">
        <f t="shared" si="14"/>
        <v xml:space="preserve">   </v>
      </c>
    </row>
    <row r="907" spans="1:13" s="62" customFormat="1" hidden="1" x14ac:dyDescent="0.2">
      <c r="A907" s="368"/>
      <c r="B907" s="364"/>
      <c r="C907" s="147"/>
      <c r="D907" s="148"/>
      <c r="E907" s="149"/>
      <c r="F907" s="150"/>
      <c r="G907" s="143"/>
      <c r="H907" s="143"/>
      <c r="I907" s="142"/>
      <c r="J907" s="142"/>
      <c r="K907" s="144"/>
      <c r="L907" s="151"/>
      <c r="M907" s="146" t="str">
        <f t="shared" ref="M907:M970" si="15">CONCATENATE(G907," ",H907," ",I907," ",J907)</f>
        <v xml:space="preserve">   </v>
      </c>
    </row>
    <row r="908" spans="1:13" s="62" customFormat="1" hidden="1" x14ac:dyDescent="0.2">
      <c r="A908" s="368"/>
      <c r="B908" s="364"/>
      <c r="C908" s="147"/>
      <c r="D908" s="148"/>
      <c r="E908" s="149"/>
      <c r="F908" s="150"/>
      <c r="G908" s="143"/>
      <c r="H908" s="143"/>
      <c r="I908" s="142"/>
      <c r="J908" s="142"/>
      <c r="K908" s="144"/>
      <c r="L908" s="151"/>
      <c r="M908" s="146" t="str">
        <f t="shared" si="15"/>
        <v xml:space="preserve">   </v>
      </c>
    </row>
    <row r="909" spans="1:13" s="62" customFormat="1" hidden="1" x14ac:dyDescent="0.2">
      <c r="A909" s="368"/>
      <c r="B909" s="364"/>
      <c r="C909" s="147"/>
      <c r="D909" s="148"/>
      <c r="E909" s="149"/>
      <c r="F909" s="150"/>
      <c r="G909" s="143"/>
      <c r="H909" s="143"/>
      <c r="I909" s="142"/>
      <c r="J909" s="142"/>
      <c r="K909" s="144"/>
      <c r="L909" s="151"/>
      <c r="M909" s="146" t="str">
        <f t="shared" si="15"/>
        <v xml:space="preserve">   </v>
      </c>
    </row>
    <row r="910" spans="1:13" s="54" customFormat="1" hidden="1" x14ac:dyDescent="0.2">
      <c r="A910" s="368"/>
      <c r="B910" s="364"/>
      <c r="C910" s="147"/>
      <c r="D910" s="148"/>
      <c r="E910" s="149"/>
      <c r="F910" s="150"/>
      <c r="G910" s="143"/>
      <c r="H910" s="143"/>
      <c r="I910" s="142"/>
      <c r="J910" s="142"/>
      <c r="K910" s="144"/>
      <c r="L910" s="151"/>
      <c r="M910" s="146" t="str">
        <f t="shared" si="15"/>
        <v xml:space="preserve">   </v>
      </c>
    </row>
    <row r="911" spans="1:13" s="54" customFormat="1" hidden="1" x14ac:dyDescent="0.2">
      <c r="A911" s="368"/>
      <c r="B911" s="364"/>
      <c r="C911" s="154"/>
      <c r="D911" s="155"/>
      <c r="E911" s="156"/>
      <c r="F911" s="157"/>
      <c r="G911" s="143"/>
      <c r="H911" s="143"/>
      <c r="I911" s="142"/>
      <c r="J911" s="142"/>
      <c r="K911" s="144"/>
      <c r="L911" s="158"/>
      <c r="M911" s="146" t="str">
        <f t="shared" si="15"/>
        <v xml:space="preserve">   </v>
      </c>
    </row>
    <row r="912" spans="1:13" x14ac:dyDescent="0.2">
      <c r="A912" s="63"/>
      <c r="B912" s="63"/>
      <c r="C912" s="159"/>
      <c r="D912" s="160"/>
      <c r="E912" s="160"/>
      <c r="F912" s="160"/>
      <c r="G912" s="159"/>
      <c r="H912" s="160"/>
      <c r="I912" s="160"/>
      <c r="J912" s="160"/>
      <c r="K912" s="161"/>
      <c r="L912" s="162"/>
      <c r="M912" s="146" t="str">
        <f t="shared" si="15"/>
        <v xml:space="preserve">   </v>
      </c>
    </row>
    <row r="913" spans="1:13" s="62" customFormat="1" ht="12.75" hidden="1" customHeight="1" x14ac:dyDescent="0.2">
      <c r="A913" s="367" t="s">
        <v>84</v>
      </c>
      <c r="B913" s="365" t="s">
        <v>105</v>
      </c>
      <c r="C913" s="142"/>
      <c r="D913" s="142"/>
      <c r="E913" s="142"/>
      <c r="F913" s="142"/>
      <c r="G913" s="143"/>
      <c r="H913" s="143"/>
      <c r="I913" s="142"/>
      <c r="J913" s="142"/>
      <c r="K913" s="144"/>
      <c r="L913" s="145" t="str">
        <f>CONCATENATE(C913," ",D913," ",E913," ",F913," ",C914," ",D914," ",E914," ",F914)</f>
        <v xml:space="preserve">       </v>
      </c>
      <c r="M913" s="146" t="str">
        <f t="shared" si="15"/>
        <v xml:space="preserve">   </v>
      </c>
    </row>
    <row r="914" spans="1:13" s="62" customFormat="1" hidden="1" x14ac:dyDescent="0.2">
      <c r="A914" s="367"/>
      <c r="B914" s="365"/>
      <c r="C914" s="147"/>
      <c r="D914" s="148"/>
      <c r="E914" s="149"/>
      <c r="F914" s="150"/>
      <c r="G914" s="143"/>
      <c r="H914" s="143"/>
      <c r="I914" s="142"/>
      <c r="J914" s="142"/>
      <c r="K914" s="144"/>
      <c r="L914" s="151"/>
      <c r="M914" s="146" t="str">
        <f t="shared" si="15"/>
        <v xml:space="preserve">   </v>
      </c>
    </row>
    <row r="915" spans="1:13" s="62" customFormat="1" hidden="1" x14ac:dyDescent="0.2">
      <c r="A915" s="367"/>
      <c r="B915" s="365"/>
      <c r="C915" s="147"/>
      <c r="D915" s="148"/>
      <c r="E915" s="149"/>
      <c r="F915" s="150"/>
      <c r="G915" s="143"/>
      <c r="H915" s="143"/>
      <c r="I915" s="142"/>
      <c r="J915" s="142"/>
      <c r="K915" s="144"/>
      <c r="L915" s="151"/>
      <c r="M915" s="146" t="str">
        <f t="shared" si="15"/>
        <v xml:space="preserve">   </v>
      </c>
    </row>
    <row r="916" spans="1:13" s="62" customFormat="1" hidden="1" x14ac:dyDescent="0.2">
      <c r="A916" s="367"/>
      <c r="B916" s="365"/>
      <c r="C916" s="147"/>
      <c r="D916" s="148"/>
      <c r="E916" s="149"/>
      <c r="F916" s="150"/>
      <c r="G916" s="143"/>
      <c r="H916" s="143"/>
      <c r="I916" s="142"/>
      <c r="J916" s="142"/>
      <c r="K916" s="144"/>
      <c r="L916" s="151"/>
      <c r="M916" s="146" t="str">
        <f t="shared" si="15"/>
        <v xml:space="preserve">   </v>
      </c>
    </row>
    <row r="917" spans="1:13" s="62" customFormat="1" hidden="1" x14ac:dyDescent="0.2">
      <c r="A917" s="367"/>
      <c r="B917" s="365"/>
      <c r="C917" s="147"/>
      <c r="D917" s="148"/>
      <c r="E917" s="149"/>
      <c r="F917" s="150"/>
      <c r="G917" s="143"/>
      <c r="H917" s="143"/>
      <c r="I917" s="142"/>
      <c r="J917" s="142"/>
      <c r="K917" s="144"/>
      <c r="L917" s="151"/>
      <c r="M917" s="146" t="str">
        <f t="shared" si="15"/>
        <v xml:space="preserve">   </v>
      </c>
    </row>
    <row r="918" spans="1:13" s="62" customFormat="1" hidden="1" x14ac:dyDescent="0.2">
      <c r="A918" s="367"/>
      <c r="B918" s="365"/>
      <c r="C918" s="147"/>
      <c r="D918" s="148"/>
      <c r="E918" s="149"/>
      <c r="F918" s="150"/>
      <c r="G918" s="143"/>
      <c r="H918" s="143"/>
      <c r="I918" s="142"/>
      <c r="J918" s="142"/>
      <c r="K918" s="144"/>
      <c r="L918" s="151"/>
      <c r="M918" s="146" t="str">
        <f t="shared" si="15"/>
        <v xml:space="preserve">   </v>
      </c>
    </row>
    <row r="919" spans="1:13" s="62" customFormat="1" hidden="1" x14ac:dyDescent="0.2">
      <c r="A919" s="367"/>
      <c r="B919" s="365"/>
      <c r="C919" s="147"/>
      <c r="D919" s="148"/>
      <c r="E919" s="149"/>
      <c r="F919" s="150"/>
      <c r="G919" s="143"/>
      <c r="H919" s="143"/>
      <c r="I919" s="142"/>
      <c r="J919" s="142"/>
      <c r="K919" s="144"/>
      <c r="L919" s="151"/>
      <c r="M919" s="146" t="str">
        <f t="shared" si="15"/>
        <v xml:space="preserve">   </v>
      </c>
    </row>
    <row r="920" spans="1:13" s="62" customFormat="1" hidden="1" x14ac:dyDescent="0.2">
      <c r="A920" s="367"/>
      <c r="B920" s="365"/>
      <c r="C920" s="147"/>
      <c r="D920" s="148"/>
      <c r="E920" s="149"/>
      <c r="F920" s="150"/>
      <c r="G920" s="143"/>
      <c r="H920" s="143"/>
      <c r="I920" s="142"/>
      <c r="J920" s="142"/>
      <c r="K920" s="144"/>
      <c r="L920" s="151"/>
      <c r="M920" s="146" t="str">
        <f t="shared" si="15"/>
        <v xml:space="preserve">   </v>
      </c>
    </row>
    <row r="921" spans="1:13" s="62" customFormat="1" hidden="1" x14ac:dyDescent="0.2">
      <c r="A921" s="367"/>
      <c r="B921" s="365"/>
      <c r="C921" s="147"/>
      <c r="D921" s="148"/>
      <c r="E921" s="149"/>
      <c r="F921" s="150"/>
      <c r="G921" s="143"/>
      <c r="H921" s="143"/>
      <c r="I921" s="142"/>
      <c r="J921" s="142"/>
      <c r="K921" s="144"/>
      <c r="L921" s="151"/>
      <c r="M921" s="146" t="str">
        <f t="shared" si="15"/>
        <v xml:space="preserve">   </v>
      </c>
    </row>
    <row r="922" spans="1:13" s="62" customFormat="1" hidden="1" x14ac:dyDescent="0.2">
      <c r="A922" s="367"/>
      <c r="B922" s="365"/>
      <c r="C922" s="147"/>
      <c r="D922" s="148"/>
      <c r="E922" s="149"/>
      <c r="F922" s="150"/>
      <c r="G922" s="143"/>
      <c r="H922" s="143"/>
      <c r="I922" s="142"/>
      <c r="J922" s="142"/>
      <c r="K922" s="144"/>
      <c r="L922" s="151"/>
      <c r="M922" s="146" t="str">
        <f t="shared" si="15"/>
        <v xml:space="preserve">   </v>
      </c>
    </row>
    <row r="923" spans="1:13" s="62" customFormat="1" ht="12.75" hidden="1" customHeight="1" x14ac:dyDescent="0.2">
      <c r="A923" s="367" t="s">
        <v>84</v>
      </c>
      <c r="B923" s="365" t="s">
        <v>105</v>
      </c>
      <c r="C923" s="142"/>
      <c r="D923" s="142"/>
      <c r="E923" s="142"/>
      <c r="F923" s="142"/>
      <c r="G923" s="143"/>
      <c r="H923" s="143"/>
      <c r="I923" s="142"/>
      <c r="J923" s="142"/>
      <c r="K923" s="144"/>
      <c r="L923" s="145" t="str">
        <f>CONCATENATE(C923," ",D923," ",E923," ",F923," ",C924," ",D924," ",E924," ",F924)</f>
        <v xml:space="preserve">       </v>
      </c>
      <c r="M923" s="146" t="str">
        <f t="shared" si="15"/>
        <v xml:space="preserve">   </v>
      </c>
    </row>
    <row r="924" spans="1:13" s="62" customFormat="1" hidden="1" x14ac:dyDescent="0.2">
      <c r="A924" s="367"/>
      <c r="B924" s="365"/>
      <c r="C924" s="147"/>
      <c r="D924" s="148"/>
      <c r="E924" s="149"/>
      <c r="F924" s="150"/>
      <c r="G924" s="143"/>
      <c r="H924" s="143"/>
      <c r="I924" s="142"/>
      <c r="J924" s="142"/>
      <c r="K924" s="144"/>
      <c r="L924" s="151"/>
      <c r="M924" s="146" t="str">
        <f t="shared" si="15"/>
        <v xml:space="preserve">   </v>
      </c>
    </row>
    <row r="925" spans="1:13" s="62" customFormat="1" hidden="1" x14ac:dyDescent="0.2">
      <c r="A925" s="367"/>
      <c r="B925" s="365"/>
      <c r="C925" s="147"/>
      <c r="D925" s="148"/>
      <c r="E925" s="149"/>
      <c r="F925" s="150"/>
      <c r="G925" s="143"/>
      <c r="H925" s="143"/>
      <c r="I925" s="142"/>
      <c r="J925" s="142"/>
      <c r="K925" s="144"/>
      <c r="L925" s="151"/>
      <c r="M925" s="146" t="str">
        <f t="shared" si="15"/>
        <v xml:space="preserve">   </v>
      </c>
    </row>
    <row r="926" spans="1:13" s="62" customFormat="1" hidden="1" x14ac:dyDescent="0.2">
      <c r="A926" s="367"/>
      <c r="B926" s="365"/>
      <c r="C926" s="147"/>
      <c r="D926" s="148"/>
      <c r="E926" s="149"/>
      <c r="F926" s="150"/>
      <c r="G926" s="143"/>
      <c r="H926" s="143"/>
      <c r="I926" s="142"/>
      <c r="J926" s="142"/>
      <c r="K926" s="144"/>
      <c r="L926" s="151"/>
      <c r="M926" s="146" t="str">
        <f t="shared" si="15"/>
        <v xml:space="preserve">   </v>
      </c>
    </row>
    <row r="927" spans="1:13" s="62" customFormat="1" hidden="1" x14ac:dyDescent="0.2">
      <c r="A927" s="367"/>
      <c r="B927" s="365"/>
      <c r="C927" s="147"/>
      <c r="D927" s="148"/>
      <c r="E927" s="149"/>
      <c r="F927" s="150"/>
      <c r="G927" s="143"/>
      <c r="H927" s="143"/>
      <c r="I927" s="142"/>
      <c r="J927" s="142"/>
      <c r="K927" s="144"/>
      <c r="L927" s="151"/>
      <c r="M927" s="146" t="str">
        <f t="shared" si="15"/>
        <v xml:space="preserve">   </v>
      </c>
    </row>
    <row r="928" spans="1:13" s="62" customFormat="1" hidden="1" x14ac:dyDescent="0.2">
      <c r="A928" s="367"/>
      <c r="B928" s="365"/>
      <c r="C928" s="147"/>
      <c r="D928" s="148"/>
      <c r="E928" s="149"/>
      <c r="F928" s="150"/>
      <c r="G928" s="143"/>
      <c r="H928" s="143"/>
      <c r="I928" s="142"/>
      <c r="J928" s="142"/>
      <c r="K928" s="144"/>
      <c r="L928" s="151"/>
      <c r="M928" s="146" t="str">
        <f t="shared" si="15"/>
        <v xml:space="preserve">   </v>
      </c>
    </row>
    <row r="929" spans="1:13" s="62" customFormat="1" hidden="1" x14ac:dyDescent="0.2">
      <c r="A929" s="367"/>
      <c r="B929" s="365"/>
      <c r="C929" s="147"/>
      <c r="D929" s="148"/>
      <c r="E929" s="149"/>
      <c r="F929" s="150"/>
      <c r="G929" s="143"/>
      <c r="H929" s="143"/>
      <c r="I929" s="142"/>
      <c r="J929" s="142"/>
      <c r="K929" s="144"/>
      <c r="L929" s="151"/>
      <c r="M929" s="146" t="str">
        <f t="shared" si="15"/>
        <v xml:space="preserve">   </v>
      </c>
    </row>
    <row r="930" spans="1:13" s="62" customFormat="1" hidden="1" x14ac:dyDescent="0.2">
      <c r="A930" s="367"/>
      <c r="B930" s="365"/>
      <c r="C930" s="147"/>
      <c r="D930" s="148"/>
      <c r="E930" s="149"/>
      <c r="F930" s="150"/>
      <c r="G930" s="143"/>
      <c r="H930" s="143"/>
      <c r="I930" s="142"/>
      <c r="J930" s="142"/>
      <c r="K930" s="144"/>
      <c r="L930" s="151"/>
      <c r="M930" s="146" t="str">
        <f t="shared" si="15"/>
        <v xml:space="preserve">   </v>
      </c>
    </row>
    <row r="931" spans="1:13" s="62" customFormat="1" hidden="1" x14ac:dyDescent="0.2">
      <c r="A931" s="367"/>
      <c r="B931" s="365"/>
      <c r="C931" s="147"/>
      <c r="D931" s="148"/>
      <c r="E931" s="149"/>
      <c r="F931" s="150"/>
      <c r="G931" s="143"/>
      <c r="H931" s="143"/>
      <c r="I931" s="142"/>
      <c r="J931" s="142"/>
      <c r="K931" s="144"/>
      <c r="L931" s="151"/>
      <c r="M931" s="146" t="str">
        <f t="shared" si="15"/>
        <v xml:space="preserve">   </v>
      </c>
    </row>
    <row r="932" spans="1:13" s="62" customFormat="1" hidden="1" x14ac:dyDescent="0.2">
      <c r="A932" s="367"/>
      <c r="B932" s="365"/>
      <c r="C932" s="147"/>
      <c r="D932" s="148"/>
      <c r="E932" s="149"/>
      <c r="F932" s="150"/>
      <c r="G932" s="143"/>
      <c r="H932" s="143"/>
      <c r="I932" s="142"/>
      <c r="J932" s="142"/>
      <c r="K932" s="144"/>
      <c r="L932" s="151"/>
      <c r="M932" s="146" t="str">
        <f t="shared" si="15"/>
        <v xml:space="preserve">   </v>
      </c>
    </row>
    <row r="933" spans="1:13" s="62" customFormat="1" ht="12.75" hidden="1" customHeight="1" x14ac:dyDescent="0.2">
      <c r="A933" s="367" t="s">
        <v>84</v>
      </c>
      <c r="B933" s="365" t="s">
        <v>105</v>
      </c>
      <c r="C933" s="142"/>
      <c r="D933" s="142"/>
      <c r="E933" s="142"/>
      <c r="F933" s="142"/>
      <c r="G933" s="143"/>
      <c r="H933" s="143"/>
      <c r="I933" s="142"/>
      <c r="J933" s="142"/>
      <c r="K933" s="144"/>
      <c r="L933" s="145" t="str">
        <f>CONCATENATE(C933," ",D933," ",E933," ",F933," ",C934," ",D934," ",E934," ",F934)</f>
        <v xml:space="preserve">       </v>
      </c>
      <c r="M933" s="146" t="str">
        <f t="shared" si="15"/>
        <v xml:space="preserve">   </v>
      </c>
    </row>
    <row r="934" spans="1:13" s="62" customFormat="1" hidden="1" x14ac:dyDescent="0.2">
      <c r="A934" s="367"/>
      <c r="B934" s="365"/>
      <c r="C934" s="147"/>
      <c r="D934" s="148"/>
      <c r="E934" s="149"/>
      <c r="F934" s="150"/>
      <c r="G934" s="143"/>
      <c r="H934" s="143"/>
      <c r="I934" s="142"/>
      <c r="J934" s="142"/>
      <c r="K934" s="144"/>
      <c r="L934" s="151"/>
      <c r="M934" s="146" t="str">
        <f t="shared" si="15"/>
        <v xml:space="preserve">   </v>
      </c>
    </row>
    <row r="935" spans="1:13" s="62" customFormat="1" hidden="1" x14ac:dyDescent="0.2">
      <c r="A935" s="367"/>
      <c r="B935" s="365"/>
      <c r="C935" s="147"/>
      <c r="D935" s="148"/>
      <c r="E935" s="149"/>
      <c r="F935" s="150"/>
      <c r="G935" s="143"/>
      <c r="H935" s="143"/>
      <c r="I935" s="142"/>
      <c r="J935" s="142"/>
      <c r="K935" s="144"/>
      <c r="L935" s="151"/>
      <c r="M935" s="146" t="str">
        <f t="shared" si="15"/>
        <v xml:space="preserve">   </v>
      </c>
    </row>
    <row r="936" spans="1:13" s="62" customFormat="1" hidden="1" x14ac:dyDescent="0.2">
      <c r="A936" s="367"/>
      <c r="B936" s="365"/>
      <c r="C936" s="147"/>
      <c r="D936" s="148"/>
      <c r="E936" s="149"/>
      <c r="F936" s="150"/>
      <c r="G936" s="143"/>
      <c r="H936" s="143"/>
      <c r="I936" s="142"/>
      <c r="J936" s="142"/>
      <c r="K936" s="144"/>
      <c r="L936" s="151"/>
      <c r="M936" s="146" t="str">
        <f t="shared" si="15"/>
        <v xml:space="preserve">   </v>
      </c>
    </row>
    <row r="937" spans="1:13" s="62" customFormat="1" hidden="1" x14ac:dyDescent="0.2">
      <c r="A937" s="367"/>
      <c r="B937" s="365"/>
      <c r="C937" s="147"/>
      <c r="D937" s="148"/>
      <c r="E937" s="149"/>
      <c r="F937" s="150"/>
      <c r="G937" s="143"/>
      <c r="H937" s="143"/>
      <c r="I937" s="142"/>
      <c r="J937" s="142"/>
      <c r="K937" s="144"/>
      <c r="L937" s="151"/>
      <c r="M937" s="146" t="str">
        <f t="shared" si="15"/>
        <v xml:space="preserve">   </v>
      </c>
    </row>
    <row r="938" spans="1:13" s="62" customFormat="1" hidden="1" x14ac:dyDescent="0.2">
      <c r="A938" s="367"/>
      <c r="B938" s="365"/>
      <c r="C938" s="147"/>
      <c r="D938" s="148"/>
      <c r="E938" s="149"/>
      <c r="F938" s="150"/>
      <c r="G938" s="143"/>
      <c r="H938" s="143"/>
      <c r="I938" s="142"/>
      <c r="J938" s="142"/>
      <c r="K938" s="144"/>
      <c r="L938" s="151"/>
      <c r="M938" s="146" t="str">
        <f t="shared" si="15"/>
        <v xml:space="preserve">   </v>
      </c>
    </row>
    <row r="939" spans="1:13" s="62" customFormat="1" hidden="1" x14ac:dyDescent="0.2">
      <c r="A939" s="367"/>
      <c r="B939" s="365"/>
      <c r="C939" s="147"/>
      <c r="D939" s="148"/>
      <c r="E939" s="149"/>
      <c r="F939" s="150"/>
      <c r="G939" s="143"/>
      <c r="H939" s="143"/>
      <c r="I939" s="142"/>
      <c r="J939" s="142"/>
      <c r="K939" s="144"/>
      <c r="L939" s="151"/>
      <c r="M939" s="146" t="str">
        <f t="shared" si="15"/>
        <v xml:space="preserve">   </v>
      </c>
    </row>
    <row r="940" spans="1:13" s="62" customFormat="1" hidden="1" x14ac:dyDescent="0.2">
      <c r="A940" s="367"/>
      <c r="B940" s="365"/>
      <c r="C940" s="147"/>
      <c r="D940" s="148"/>
      <c r="E940" s="149"/>
      <c r="F940" s="150"/>
      <c r="G940" s="143"/>
      <c r="H940" s="143"/>
      <c r="I940" s="142"/>
      <c r="J940" s="142"/>
      <c r="K940" s="144"/>
      <c r="L940" s="151"/>
      <c r="M940" s="146" t="str">
        <f t="shared" si="15"/>
        <v xml:space="preserve">   </v>
      </c>
    </row>
    <row r="941" spans="1:13" s="62" customFormat="1" hidden="1" x14ac:dyDescent="0.2">
      <c r="A941" s="367"/>
      <c r="B941" s="365"/>
      <c r="C941" s="147"/>
      <c r="D941" s="148"/>
      <c r="E941" s="149"/>
      <c r="F941" s="150"/>
      <c r="G941" s="143"/>
      <c r="H941" s="143"/>
      <c r="I941" s="142"/>
      <c r="J941" s="142"/>
      <c r="K941" s="144"/>
      <c r="L941" s="151"/>
      <c r="M941" s="146" t="str">
        <f t="shared" si="15"/>
        <v xml:space="preserve">   </v>
      </c>
    </row>
    <row r="942" spans="1:13" s="62" customFormat="1" hidden="1" x14ac:dyDescent="0.2">
      <c r="A942" s="367"/>
      <c r="B942" s="365"/>
      <c r="C942" s="147"/>
      <c r="D942" s="148"/>
      <c r="E942" s="149"/>
      <c r="F942" s="150"/>
      <c r="G942" s="143"/>
      <c r="H942" s="143"/>
      <c r="I942" s="142"/>
      <c r="J942" s="142"/>
      <c r="K942" s="144"/>
      <c r="L942" s="151"/>
      <c r="M942" s="146" t="str">
        <f t="shared" si="15"/>
        <v xml:space="preserve">   </v>
      </c>
    </row>
    <row r="943" spans="1:13" s="62" customFormat="1" ht="12.75" hidden="1" customHeight="1" x14ac:dyDescent="0.2">
      <c r="A943" s="367" t="s">
        <v>84</v>
      </c>
      <c r="B943" s="365" t="s">
        <v>105</v>
      </c>
      <c r="C943" s="142"/>
      <c r="D943" s="142"/>
      <c r="E943" s="142"/>
      <c r="F943" s="142"/>
      <c r="G943" s="143"/>
      <c r="H943" s="143"/>
      <c r="I943" s="142"/>
      <c r="J943" s="142"/>
      <c r="K943" s="144"/>
      <c r="L943" s="145" t="str">
        <f>CONCATENATE(C943," ",D943," ",E943," ",F943," ",C944," ",D944," ",E944," ",F944)</f>
        <v xml:space="preserve">       </v>
      </c>
      <c r="M943" s="146" t="str">
        <f t="shared" si="15"/>
        <v xml:space="preserve">   </v>
      </c>
    </row>
    <row r="944" spans="1:13" s="62" customFormat="1" hidden="1" x14ac:dyDescent="0.2">
      <c r="A944" s="367"/>
      <c r="B944" s="365"/>
      <c r="C944" s="147"/>
      <c r="D944" s="148"/>
      <c r="E944" s="149"/>
      <c r="F944" s="150"/>
      <c r="G944" s="143"/>
      <c r="H944" s="143"/>
      <c r="I944" s="142"/>
      <c r="J944" s="142"/>
      <c r="K944" s="144"/>
      <c r="L944" s="151"/>
      <c r="M944" s="146" t="str">
        <f t="shared" si="15"/>
        <v xml:space="preserve">   </v>
      </c>
    </row>
    <row r="945" spans="1:13" s="62" customFormat="1" hidden="1" x14ac:dyDescent="0.2">
      <c r="A945" s="367"/>
      <c r="B945" s="365"/>
      <c r="C945" s="147"/>
      <c r="D945" s="148"/>
      <c r="E945" s="149"/>
      <c r="F945" s="150"/>
      <c r="G945" s="143"/>
      <c r="H945" s="143"/>
      <c r="I945" s="142"/>
      <c r="J945" s="142"/>
      <c r="K945" s="144"/>
      <c r="L945" s="151"/>
      <c r="M945" s="146" t="str">
        <f t="shared" si="15"/>
        <v xml:space="preserve">   </v>
      </c>
    </row>
    <row r="946" spans="1:13" s="62" customFormat="1" hidden="1" x14ac:dyDescent="0.2">
      <c r="A946" s="367"/>
      <c r="B946" s="365"/>
      <c r="C946" s="147"/>
      <c r="D946" s="148"/>
      <c r="E946" s="149"/>
      <c r="F946" s="150"/>
      <c r="G946" s="143"/>
      <c r="H946" s="143"/>
      <c r="I946" s="142"/>
      <c r="J946" s="142"/>
      <c r="K946" s="144"/>
      <c r="L946" s="151"/>
      <c r="M946" s="146" t="str">
        <f t="shared" si="15"/>
        <v xml:space="preserve">   </v>
      </c>
    </row>
    <row r="947" spans="1:13" s="62" customFormat="1" hidden="1" x14ac:dyDescent="0.2">
      <c r="A947" s="367"/>
      <c r="B947" s="365"/>
      <c r="C947" s="147"/>
      <c r="D947" s="148"/>
      <c r="E947" s="149"/>
      <c r="F947" s="150"/>
      <c r="G947" s="143"/>
      <c r="H947" s="143"/>
      <c r="I947" s="142"/>
      <c r="J947" s="142"/>
      <c r="K947" s="144"/>
      <c r="L947" s="151"/>
      <c r="M947" s="146" t="str">
        <f t="shared" si="15"/>
        <v xml:space="preserve">   </v>
      </c>
    </row>
    <row r="948" spans="1:13" s="62" customFormat="1" hidden="1" x14ac:dyDescent="0.2">
      <c r="A948" s="367"/>
      <c r="B948" s="365"/>
      <c r="C948" s="147"/>
      <c r="D948" s="148"/>
      <c r="E948" s="149"/>
      <c r="F948" s="150"/>
      <c r="G948" s="143"/>
      <c r="H948" s="143"/>
      <c r="I948" s="142"/>
      <c r="J948" s="142"/>
      <c r="K948" s="144"/>
      <c r="L948" s="151"/>
      <c r="M948" s="146" t="str">
        <f t="shared" si="15"/>
        <v xml:space="preserve">   </v>
      </c>
    </row>
    <row r="949" spans="1:13" s="62" customFormat="1" hidden="1" x14ac:dyDescent="0.2">
      <c r="A949" s="367"/>
      <c r="B949" s="365"/>
      <c r="C949" s="147"/>
      <c r="D949" s="148"/>
      <c r="E949" s="149"/>
      <c r="F949" s="150"/>
      <c r="G949" s="143"/>
      <c r="H949" s="143"/>
      <c r="I949" s="142"/>
      <c r="J949" s="142"/>
      <c r="K949" s="144"/>
      <c r="L949" s="151"/>
      <c r="M949" s="146" t="str">
        <f t="shared" si="15"/>
        <v xml:space="preserve">   </v>
      </c>
    </row>
    <row r="950" spans="1:13" s="62" customFormat="1" hidden="1" x14ac:dyDescent="0.2">
      <c r="A950" s="367"/>
      <c r="B950" s="365"/>
      <c r="C950" s="147"/>
      <c r="D950" s="148"/>
      <c r="E950" s="149"/>
      <c r="F950" s="150"/>
      <c r="G950" s="143"/>
      <c r="H950" s="143"/>
      <c r="I950" s="142"/>
      <c r="J950" s="142"/>
      <c r="K950" s="144"/>
      <c r="L950" s="151"/>
      <c r="M950" s="146" t="str">
        <f t="shared" si="15"/>
        <v xml:space="preserve">   </v>
      </c>
    </row>
    <row r="951" spans="1:13" s="62" customFormat="1" hidden="1" x14ac:dyDescent="0.2">
      <c r="A951" s="367"/>
      <c r="B951" s="365"/>
      <c r="C951" s="147"/>
      <c r="D951" s="148"/>
      <c r="E951" s="149"/>
      <c r="F951" s="150"/>
      <c r="G951" s="143"/>
      <c r="H951" s="143"/>
      <c r="I951" s="142"/>
      <c r="J951" s="142"/>
      <c r="K951" s="144"/>
      <c r="L951" s="151"/>
      <c r="M951" s="146" t="str">
        <f t="shared" si="15"/>
        <v xml:space="preserve">   </v>
      </c>
    </row>
    <row r="952" spans="1:13" s="62" customFormat="1" hidden="1" x14ac:dyDescent="0.2">
      <c r="A952" s="367"/>
      <c r="B952" s="365"/>
      <c r="C952" s="147"/>
      <c r="D952" s="148"/>
      <c r="E952" s="149"/>
      <c r="F952" s="150"/>
      <c r="G952" s="143"/>
      <c r="H952" s="143"/>
      <c r="I952" s="142"/>
      <c r="J952" s="142"/>
      <c r="K952" s="144"/>
      <c r="L952" s="151"/>
      <c r="M952" s="146" t="str">
        <f t="shared" si="15"/>
        <v xml:space="preserve">   </v>
      </c>
    </row>
    <row r="953" spans="1:13" s="62" customFormat="1" ht="12.75" hidden="1" customHeight="1" x14ac:dyDescent="0.2">
      <c r="A953" s="367" t="s">
        <v>84</v>
      </c>
      <c r="B953" s="365" t="s">
        <v>105</v>
      </c>
      <c r="C953" s="142"/>
      <c r="D953" s="142"/>
      <c r="E953" s="142"/>
      <c r="F953" s="142"/>
      <c r="G953" s="143"/>
      <c r="H953" s="143"/>
      <c r="I953" s="142"/>
      <c r="J953" s="142"/>
      <c r="K953" s="144"/>
      <c r="L953" s="145" t="str">
        <f>CONCATENATE(C953," ",D953," ",E953," ",F953," ",C954," ",D954," ",E954," ",F954)</f>
        <v xml:space="preserve">       </v>
      </c>
      <c r="M953" s="146" t="str">
        <f t="shared" si="15"/>
        <v xml:space="preserve">   </v>
      </c>
    </row>
    <row r="954" spans="1:13" s="62" customFormat="1" hidden="1" x14ac:dyDescent="0.2">
      <c r="A954" s="367"/>
      <c r="B954" s="365"/>
      <c r="C954" s="147"/>
      <c r="D954" s="148"/>
      <c r="E954" s="149"/>
      <c r="F954" s="150"/>
      <c r="G954" s="143"/>
      <c r="H954" s="143"/>
      <c r="I954" s="142"/>
      <c r="J954" s="142"/>
      <c r="K954" s="144"/>
      <c r="L954" s="151"/>
      <c r="M954" s="146" t="str">
        <f t="shared" si="15"/>
        <v xml:space="preserve">   </v>
      </c>
    </row>
    <row r="955" spans="1:13" s="62" customFormat="1" hidden="1" x14ac:dyDescent="0.2">
      <c r="A955" s="367"/>
      <c r="B955" s="365"/>
      <c r="C955" s="147"/>
      <c r="D955" s="148"/>
      <c r="E955" s="149"/>
      <c r="F955" s="150"/>
      <c r="G955" s="143"/>
      <c r="H955" s="143"/>
      <c r="I955" s="142"/>
      <c r="J955" s="142"/>
      <c r="K955" s="144"/>
      <c r="L955" s="151"/>
      <c r="M955" s="146" t="str">
        <f t="shared" si="15"/>
        <v xml:space="preserve">   </v>
      </c>
    </row>
    <row r="956" spans="1:13" s="62" customFormat="1" hidden="1" x14ac:dyDescent="0.2">
      <c r="A956" s="367"/>
      <c r="B956" s="365"/>
      <c r="C956" s="147"/>
      <c r="D956" s="148"/>
      <c r="E956" s="149"/>
      <c r="F956" s="150"/>
      <c r="G956" s="143"/>
      <c r="H956" s="143"/>
      <c r="I956" s="142"/>
      <c r="J956" s="142"/>
      <c r="K956" s="144"/>
      <c r="L956" s="151"/>
      <c r="M956" s="146" t="str">
        <f t="shared" si="15"/>
        <v xml:space="preserve">   </v>
      </c>
    </row>
    <row r="957" spans="1:13" s="62" customFormat="1" hidden="1" x14ac:dyDescent="0.2">
      <c r="A957" s="367"/>
      <c r="B957" s="365"/>
      <c r="C957" s="147"/>
      <c r="D957" s="148"/>
      <c r="E957" s="149"/>
      <c r="F957" s="150"/>
      <c r="G957" s="143"/>
      <c r="H957" s="143"/>
      <c r="I957" s="142"/>
      <c r="J957" s="142"/>
      <c r="K957" s="144"/>
      <c r="L957" s="151"/>
      <c r="M957" s="146" t="str">
        <f t="shared" si="15"/>
        <v xml:space="preserve">   </v>
      </c>
    </row>
    <row r="958" spans="1:13" s="62" customFormat="1" hidden="1" x14ac:dyDescent="0.2">
      <c r="A958" s="367"/>
      <c r="B958" s="365"/>
      <c r="C958" s="147"/>
      <c r="D958" s="148"/>
      <c r="E958" s="149"/>
      <c r="F958" s="150"/>
      <c r="G958" s="143"/>
      <c r="H958" s="143"/>
      <c r="I958" s="142"/>
      <c r="J958" s="142"/>
      <c r="K958" s="144"/>
      <c r="L958" s="151"/>
      <c r="M958" s="146" t="str">
        <f t="shared" si="15"/>
        <v xml:space="preserve">   </v>
      </c>
    </row>
    <row r="959" spans="1:13" s="62" customFormat="1" hidden="1" x14ac:dyDescent="0.2">
      <c r="A959" s="367"/>
      <c r="B959" s="365"/>
      <c r="C959" s="147"/>
      <c r="D959" s="148"/>
      <c r="E959" s="149"/>
      <c r="F959" s="150"/>
      <c r="G959" s="143"/>
      <c r="H959" s="143"/>
      <c r="I959" s="142"/>
      <c r="J959" s="142"/>
      <c r="K959" s="144"/>
      <c r="L959" s="151"/>
      <c r="M959" s="146" t="str">
        <f t="shared" si="15"/>
        <v xml:space="preserve">   </v>
      </c>
    </row>
    <row r="960" spans="1:13" s="62" customFormat="1" hidden="1" x14ac:dyDescent="0.2">
      <c r="A960" s="367"/>
      <c r="B960" s="365"/>
      <c r="C960" s="147"/>
      <c r="D960" s="148"/>
      <c r="E960" s="149"/>
      <c r="F960" s="150"/>
      <c r="G960" s="143"/>
      <c r="H960" s="143"/>
      <c r="I960" s="142"/>
      <c r="J960" s="142"/>
      <c r="K960" s="144"/>
      <c r="L960" s="151"/>
      <c r="M960" s="146" t="str">
        <f t="shared" si="15"/>
        <v xml:space="preserve">   </v>
      </c>
    </row>
    <row r="961" spans="1:13" s="62" customFormat="1" hidden="1" x14ac:dyDescent="0.2">
      <c r="A961" s="367"/>
      <c r="B961" s="365"/>
      <c r="C961" s="147"/>
      <c r="D961" s="148"/>
      <c r="E961" s="149"/>
      <c r="F961" s="150"/>
      <c r="G961" s="143"/>
      <c r="H961" s="143"/>
      <c r="I961" s="142"/>
      <c r="J961" s="142"/>
      <c r="K961" s="144"/>
      <c r="L961" s="151"/>
      <c r="M961" s="146" t="str">
        <f t="shared" si="15"/>
        <v xml:space="preserve">   </v>
      </c>
    </row>
    <row r="962" spans="1:13" s="62" customFormat="1" hidden="1" x14ac:dyDescent="0.2">
      <c r="A962" s="367"/>
      <c r="B962" s="365"/>
      <c r="C962" s="147"/>
      <c r="D962" s="148"/>
      <c r="E962" s="149"/>
      <c r="F962" s="150"/>
      <c r="G962" s="143"/>
      <c r="H962" s="143"/>
      <c r="I962" s="142"/>
      <c r="J962" s="142"/>
      <c r="K962" s="144"/>
      <c r="L962" s="151"/>
      <c r="M962" s="146" t="str">
        <f t="shared" si="15"/>
        <v xml:space="preserve">   </v>
      </c>
    </row>
    <row r="963" spans="1:13" s="62" customFormat="1" ht="12.75" hidden="1" customHeight="1" x14ac:dyDescent="0.2">
      <c r="A963" s="367" t="s">
        <v>84</v>
      </c>
      <c r="B963" s="365" t="s">
        <v>105</v>
      </c>
      <c r="C963" s="142"/>
      <c r="D963" s="142"/>
      <c r="E963" s="142"/>
      <c r="F963" s="142"/>
      <c r="G963" s="143"/>
      <c r="H963" s="143"/>
      <c r="I963" s="142"/>
      <c r="J963" s="142"/>
      <c r="K963" s="144"/>
      <c r="L963" s="145" t="str">
        <f>CONCATENATE(C963," ",D963," ",E963," ",F963," ",C964," ",D964," ",E964," ",F964)</f>
        <v xml:space="preserve">       </v>
      </c>
      <c r="M963" s="146" t="str">
        <f t="shared" si="15"/>
        <v xml:space="preserve">   </v>
      </c>
    </row>
    <row r="964" spans="1:13" s="62" customFormat="1" hidden="1" x14ac:dyDescent="0.2">
      <c r="A964" s="367"/>
      <c r="B964" s="365"/>
      <c r="C964" s="147"/>
      <c r="D964" s="148"/>
      <c r="E964" s="149"/>
      <c r="F964" s="150"/>
      <c r="G964" s="143"/>
      <c r="H964" s="143"/>
      <c r="I964" s="142"/>
      <c r="J964" s="142"/>
      <c r="K964" s="144"/>
      <c r="L964" s="151"/>
      <c r="M964" s="146" t="str">
        <f t="shared" si="15"/>
        <v xml:space="preserve">   </v>
      </c>
    </row>
    <row r="965" spans="1:13" s="62" customFormat="1" hidden="1" x14ac:dyDescent="0.2">
      <c r="A965" s="367"/>
      <c r="B965" s="365"/>
      <c r="C965" s="147"/>
      <c r="D965" s="148"/>
      <c r="E965" s="149"/>
      <c r="F965" s="150"/>
      <c r="G965" s="143"/>
      <c r="H965" s="143"/>
      <c r="I965" s="142"/>
      <c r="J965" s="142"/>
      <c r="K965" s="144"/>
      <c r="L965" s="151"/>
      <c r="M965" s="146" t="str">
        <f t="shared" si="15"/>
        <v xml:space="preserve">   </v>
      </c>
    </row>
    <row r="966" spans="1:13" s="62" customFormat="1" hidden="1" x14ac:dyDescent="0.2">
      <c r="A966" s="367"/>
      <c r="B966" s="365"/>
      <c r="C966" s="147"/>
      <c r="D966" s="148"/>
      <c r="E966" s="149"/>
      <c r="F966" s="150"/>
      <c r="G966" s="143"/>
      <c r="H966" s="143"/>
      <c r="I966" s="142"/>
      <c r="J966" s="142"/>
      <c r="K966" s="144"/>
      <c r="L966" s="151"/>
      <c r="M966" s="146" t="str">
        <f t="shared" si="15"/>
        <v xml:space="preserve">   </v>
      </c>
    </row>
    <row r="967" spans="1:13" s="62" customFormat="1" hidden="1" x14ac:dyDescent="0.2">
      <c r="A967" s="367"/>
      <c r="B967" s="365"/>
      <c r="C967" s="147"/>
      <c r="D967" s="148"/>
      <c r="E967" s="149"/>
      <c r="F967" s="150"/>
      <c r="G967" s="143"/>
      <c r="H967" s="143"/>
      <c r="I967" s="142"/>
      <c r="J967" s="142"/>
      <c r="K967" s="144"/>
      <c r="L967" s="151"/>
      <c r="M967" s="146" t="str">
        <f t="shared" si="15"/>
        <v xml:space="preserve">   </v>
      </c>
    </row>
    <row r="968" spans="1:13" s="62" customFormat="1" hidden="1" x14ac:dyDescent="0.2">
      <c r="A968" s="367"/>
      <c r="B968" s="365"/>
      <c r="C968" s="147"/>
      <c r="D968" s="148"/>
      <c r="E968" s="149"/>
      <c r="F968" s="150"/>
      <c r="G968" s="143"/>
      <c r="H968" s="143"/>
      <c r="I968" s="142"/>
      <c r="J968" s="142"/>
      <c r="K968" s="144"/>
      <c r="L968" s="151"/>
      <c r="M968" s="146" t="str">
        <f t="shared" si="15"/>
        <v xml:space="preserve">   </v>
      </c>
    </row>
    <row r="969" spans="1:13" s="62" customFormat="1" hidden="1" x14ac:dyDescent="0.2">
      <c r="A969" s="367"/>
      <c r="B969" s="365"/>
      <c r="C969" s="147"/>
      <c r="D969" s="148"/>
      <c r="E969" s="149"/>
      <c r="F969" s="150"/>
      <c r="G969" s="143"/>
      <c r="H969" s="143"/>
      <c r="I969" s="142"/>
      <c r="J969" s="142"/>
      <c r="K969" s="144"/>
      <c r="L969" s="151"/>
      <c r="M969" s="146" t="str">
        <f t="shared" si="15"/>
        <v xml:space="preserve">   </v>
      </c>
    </row>
    <row r="970" spans="1:13" s="62" customFormat="1" hidden="1" x14ac:dyDescent="0.2">
      <c r="A970" s="367"/>
      <c r="B970" s="365"/>
      <c r="C970" s="147"/>
      <c r="D970" s="148"/>
      <c r="E970" s="149"/>
      <c r="F970" s="150"/>
      <c r="G970" s="143"/>
      <c r="H970" s="143"/>
      <c r="I970" s="142"/>
      <c r="J970" s="142"/>
      <c r="K970" s="144"/>
      <c r="L970" s="151"/>
      <c r="M970" s="146" t="str">
        <f t="shared" si="15"/>
        <v xml:space="preserve">   </v>
      </c>
    </row>
    <row r="971" spans="1:13" s="62" customFormat="1" hidden="1" x14ac:dyDescent="0.2">
      <c r="A971" s="367"/>
      <c r="B971" s="365"/>
      <c r="C971" s="147"/>
      <c r="D971" s="148"/>
      <c r="E971" s="149"/>
      <c r="F971" s="150"/>
      <c r="G971" s="143"/>
      <c r="H971" s="143"/>
      <c r="I971" s="142"/>
      <c r="J971" s="142"/>
      <c r="K971" s="144"/>
      <c r="L971" s="151"/>
      <c r="M971" s="146" t="str">
        <f t="shared" ref="M971:M1034" si="16">CONCATENATE(G971," ",H971," ",I971," ",J971)</f>
        <v xml:space="preserve">   </v>
      </c>
    </row>
    <row r="972" spans="1:13" s="62" customFormat="1" hidden="1" x14ac:dyDescent="0.2">
      <c r="A972" s="367"/>
      <c r="B972" s="365"/>
      <c r="C972" s="147"/>
      <c r="D972" s="148"/>
      <c r="E972" s="149"/>
      <c r="F972" s="150"/>
      <c r="G972" s="143"/>
      <c r="H972" s="143"/>
      <c r="I972" s="142"/>
      <c r="J972" s="142"/>
      <c r="K972" s="144"/>
      <c r="L972" s="151"/>
      <c r="M972" s="146" t="str">
        <f t="shared" si="16"/>
        <v xml:space="preserve">   </v>
      </c>
    </row>
    <row r="973" spans="1:13" s="62" customFormat="1" ht="12.75" hidden="1" customHeight="1" x14ac:dyDescent="0.2">
      <c r="A973" s="367" t="s">
        <v>84</v>
      </c>
      <c r="B973" s="365" t="s">
        <v>105</v>
      </c>
      <c r="C973" s="142"/>
      <c r="D973" s="142"/>
      <c r="E973" s="142"/>
      <c r="F973" s="142"/>
      <c r="G973" s="143"/>
      <c r="H973" s="143"/>
      <c r="I973" s="142"/>
      <c r="J973" s="142"/>
      <c r="K973" s="144"/>
      <c r="L973" s="145" t="str">
        <f>CONCATENATE(C973," ",D973," ",E973," ",F973," ",C974," ",D974," ",E974," ",F974)</f>
        <v xml:space="preserve">       </v>
      </c>
      <c r="M973" s="146" t="str">
        <f t="shared" si="16"/>
        <v xml:space="preserve">   </v>
      </c>
    </row>
    <row r="974" spans="1:13" s="62" customFormat="1" hidden="1" x14ac:dyDescent="0.2">
      <c r="A974" s="367"/>
      <c r="B974" s="365"/>
      <c r="C974" s="147"/>
      <c r="D974" s="148"/>
      <c r="E974" s="149"/>
      <c r="F974" s="150"/>
      <c r="G974" s="143"/>
      <c r="H974" s="143"/>
      <c r="I974" s="142"/>
      <c r="J974" s="142"/>
      <c r="K974" s="144"/>
      <c r="L974" s="151"/>
      <c r="M974" s="146" t="str">
        <f t="shared" si="16"/>
        <v xml:space="preserve">   </v>
      </c>
    </row>
    <row r="975" spans="1:13" s="62" customFormat="1" hidden="1" x14ac:dyDescent="0.2">
      <c r="A975" s="367"/>
      <c r="B975" s="365"/>
      <c r="C975" s="147"/>
      <c r="D975" s="148"/>
      <c r="E975" s="149"/>
      <c r="F975" s="150"/>
      <c r="G975" s="143"/>
      <c r="H975" s="143"/>
      <c r="I975" s="142"/>
      <c r="J975" s="142"/>
      <c r="K975" s="144"/>
      <c r="L975" s="151"/>
      <c r="M975" s="146" t="str">
        <f t="shared" si="16"/>
        <v xml:space="preserve">   </v>
      </c>
    </row>
    <row r="976" spans="1:13" s="62" customFormat="1" hidden="1" x14ac:dyDescent="0.2">
      <c r="A976" s="367"/>
      <c r="B976" s="365"/>
      <c r="C976" s="147"/>
      <c r="D976" s="148"/>
      <c r="E976" s="149"/>
      <c r="F976" s="150"/>
      <c r="G976" s="143"/>
      <c r="H976" s="143"/>
      <c r="I976" s="142"/>
      <c r="J976" s="142"/>
      <c r="K976" s="144"/>
      <c r="L976" s="151"/>
      <c r="M976" s="146" t="str">
        <f t="shared" si="16"/>
        <v xml:space="preserve">   </v>
      </c>
    </row>
    <row r="977" spans="1:13" s="62" customFormat="1" hidden="1" x14ac:dyDescent="0.2">
      <c r="A977" s="367"/>
      <c r="B977" s="365"/>
      <c r="C977" s="147"/>
      <c r="D977" s="148"/>
      <c r="E977" s="149"/>
      <c r="F977" s="150"/>
      <c r="G977" s="143"/>
      <c r="H977" s="143"/>
      <c r="I977" s="142"/>
      <c r="J977" s="142"/>
      <c r="K977" s="144"/>
      <c r="L977" s="151"/>
      <c r="M977" s="146" t="str">
        <f t="shared" si="16"/>
        <v xml:space="preserve">   </v>
      </c>
    </row>
    <row r="978" spans="1:13" s="62" customFormat="1" hidden="1" x14ac:dyDescent="0.2">
      <c r="A978" s="367"/>
      <c r="B978" s="365"/>
      <c r="C978" s="147"/>
      <c r="D978" s="148"/>
      <c r="E978" s="149"/>
      <c r="F978" s="150"/>
      <c r="G978" s="143"/>
      <c r="H978" s="143"/>
      <c r="I978" s="142"/>
      <c r="J978" s="142"/>
      <c r="K978" s="144"/>
      <c r="L978" s="151"/>
      <c r="M978" s="146" t="str">
        <f t="shared" si="16"/>
        <v xml:space="preserve">   </v>
      </c>
    </row>
    <row r="979" spans="1:13" s="62" customFormat="1" hidden="1" x14ac:dyDescent="0.2">
      <c r="A979" s="367"/>
      <c r="B979" s="365"/>
      <c r="C979" s="147"/>
      <c r="D979" s="148"/>
      <c r="E979" s="149"/>
      <c r="F979" s="150"/>
      <c r="G979" s="143"/>
      <c r="H979" s="143"/>
      <c r="I979" s="142"/>
      <c r="J979" s="142"/>
      <c r="K979" s="144"/>
      <c r="L979" s="151"/>
      <c r="M979" s="146" t="str">
        <f t="shared" si="16"/>
        <v xml:space="preserve">   </v>
      </c>
    </row>
    <row r="980" spans="1:13" s="62" customFormat="1" hidden="1" x14ac:dyDescent="0.2">
      <c r="A980" s="367"/>
      <c r="B980" s="365"/>
      <c r="C980" s="147"/>
      <c r="D980" s="148"/>
      <c r="E980" s="149"/>
      <c r="F980" s="150"/>
      <c r="G980" s="143"/>
      <c r="H980" s="143"/>
      <c r="I980" s="142"/>
      <c r="J980" s="142"/>
      <c r="K980" s="144"/>
      <c r="L980" s="151"/>
      <c r="M980" s="146" t="str">
        <f t="shared" si="16"/>
        <v xml:space="preserve">   </v>
      </c>
    </row>
    <row r="981" spans="1:13" s="62" customFormat="1" hidden="1" x14ac:dyDescent="0.2">
      <c r="A981" s="367"/>
      <c r="B981" s="365"/>
      <c r="C981" s="147"/>
      <c r="D981" s="148"/>
      <c r="E981" s="149"/>
      <c r="F981" s="150"/>
      <c r="G981" s="143"/>
      <c r="H981" s="143"/>
      <c r="I981" s="142"/>
      <c r="J981" s="142"/>
      <c r="K981" s="144"/>
      <c r="L981" s="151"/>
      <c r="M981" s="146" t="str">
        <f t="shared" si="16"/>
        <v xml:space="preserve">   </v>
      </c>
    </row>
    <row r="982" spans="1:13" s="62" customFormat="1" hidden="1" x14ac:dyDescent="0.2">
      <c r="A982" s="367"/>
      <c r="B982" s="365"/>
      <c r="C982" s="147"/>
      <c r="D982" s="148"/>
      <c r="E982" s="149"/>
      <c r="F982" s="150"/>
      <c r="G982" s="143"/>
      <c r="H982" s="143"/>
      <c r="I982" s="142"/>
      <c r="J982" s="142"/>
      <c r="K982" s="144"/>
      <c r="L982" s="151"/>
      <c r="M982" s="146" t="str">
        <f t="shared" si="16"/>
        <v xml:space="preserve">   </v>
      </c>
    </row>
    <row r="983" spans="1:13" s="62" customFormat="1" ht="12.75" hidden="1" customHeight="1" x14ac:dyDescent="0.2">
      <c r="A983" s="367" t="s">
        <v>84</v>
      </c>
      <c r="B983" s="365" t="s">
        <v>105</v>
      </c>
      <c r="C983" s="142"/>
      <c r="D983" s="142"/>
      <c r="E983" s="142"/>
      <c r="F983" s="142"/>
      <c r="G983" s="143"/>
      <c r="H983" s="143"/>
      <c r="I983" s="142"/>
      <c r="J983" s="142"/>
      <c r="K983" s="144"/>
      <c r="L983" s="145" t="str">
        <f>CONCATENATE(C983," ",D983," ",E983," ",F983," ",C984," ",D984," ",E984," ",F984)</f>
        <v xml:space="preserve">       </v>
      </c>
      <c r="M983" s="146" t="str">
        <f t="shared" si="16"/>
        <v xml:space="preserve">   </v>
      </c>
    </row>
    <row r="984" spans="1:13" s="62" customFormat="1" hidden="1" x14ac:dyDescent="0.2">
      <c r="A984" s="367"/>
      <c r="B984" s="365"/>
      <c r="C984" s="147"/>
      <c r="D984" s="148"/>
      <c r="E984" s="149"/>
      <c r="F984" s="150"/>
      <c r="G984" s="143"/>
      <c r="H984" s="143"/>
      <c r="I984" s="142"/>
      <c r="J984" s="142"/>
      <c r="K984" s="144"/>
      <c r="L984" s="151"/>
      <c r="M984" s="146" t="str">
        <f t="shared" si="16"/>
        <v xml:space="preserve">   </v>
      </c>
    </row>
    <row r="985" spans="1:13" s="62" customFormat="1" hidden="1" x14ac:dyDescent="0.2">
      <c r="A985" s="367"/>
      <c r="B985" s="365"/>
      <c r="C985" s="147"/>
      <c r="D985" s="148"/>
      <c r="E985" s="149"/>
      <c r="F985" s="150"/>
      <c r="G985" s="143"/>
      <c r="H985" s="143"/>
      <c r="I985" s="142"/>
      <c r="J985" s="142"/>
      <c r="K985" s="144"/>
      <c r="L985" s="151"/>
      <c r="M985" s="146" t="str">
        <f t="shared" si="16"/>
        <v xml:space="preserve">   </v>
      </c>
    </row>
    <row r="986" spans="1:13" s="62" customFormat="1" hidden="1" x14ac:dyDescent="0.2">
      <c r="A986" s="367"/>
      <c r="B986" s="365"/>
      <c r="C986" s="147"/>
      <c r="D986" s="148"/>
      <c r="E986" s="149"/>
      <c r="F986" s="150"/>
      <c r="G986" s="143"/>
      <c r="H986" s="143"/>
      <c r="I986" s="142"/>
      <c r="J986" s="142"/>
      <c r="K986" s="144"/>
      <c r="L986" s="151"/>
      <c r="M986" s="146" t="str">
        <f t="shared" si="16"/>
        <v xml:space="preserve">   </v>
      </c>
    </row>
    <row r="987" spans="1:13" s="62" customFormat="1" hidden="1" x14ac:dyDescent="0.2">
      <c r="A987" s="367"/>
      <c r="B987" s="365"/>
      <c r="C987" s="147"/>
      <c r="D987" s="148"/>
      <c r="E987" s="149"/>
      <c r="F987" s="150"/>
      <c r="G987" s="143"/>
      <c r="H987" s="143"/>
      <c r="I987" s="142"/>
      <c r="J987" s="142"/>
      <c r="K987" s="144"/>
      <c r="L987" s="151"/>
      <c r="M987" s="146" t="str">
        <f t="shared" si="16"/>
        <v xml:space="preserve">   </v>
      </c>
    </row>
    <row r="988" spans="1:13" s="62" customFormat="1" hidden="1" x14ac:dyDescent="0.2">
      <c r="A988" s="367"/>
      <c r="B988" s="365"/>
      <c r="C988" s="147"/>
      <c r="D988" s="148"/>
      <c r="E988" s="149"/>
      <c r="F988" s="150"/>
      <c r="G988" s="143"/>
      <c r="H988" s="143"/>
      <c r="I988" s="142"/>
      <c r="J988" s="142"/>
      <c r="K988" s="144"/>
      <c r="L988" s="151"/>
      <c r="M988" s="146" t="str">
        <f t="shared" si="16"/>
        <v xml:space="preserve">   </v>
      </c>
    </row>
    <row r="989" spans="1:13" s="62" customFormat="1" hidden="1" x14ac:dyDescent="0.2">
      <c r="A989" s="367"/>
      <c r="B989" s="365"/>
      <c r="C989" s="147"/>
      <c r="D989" s="148"/>
      <c r="E989" s="149"/>
      <c r="F989" s="150"/>
      <c r="G989" s="143"/>
      <c r="H989" s="143"/>
      <c r="I989" s="142"/>
      <c r="J989" s="142"/>
      <c r="K989" s="144"/>
      <c r="L989" s="151"/>
      <c r="M989" s="146" t="str">
        <f t="shared" si="16"/>
        <v xml:space="preserve">   </v>
      </c>
    </row>
    <row r="990" spans="1:13" s="62" customFormat="1" hidden="1" x14ac:dyDescent="0.2">
      <c r="A990" s="367"/>
      <c r="B990" s="365"/>
      <c r="C990" s="147"/>
      <c r="D990" s="148"/>
      <c r="E990" s="149"/>
      <c r="F990" s="150"/>
      <c r="G990" s="143"/>
      <c r="H990" s="143"/>
      <c r="I990" s="142"/>
      <c r="J990" s="142"/>
      <c r="K990" s="144"/>
      <c r="L990" s="151"/>
      <c r="M990" s="146" t="str">
        <f t="shared" si="16"/>
        <v xml:space="preserve">   </v>
      </c>
    </row>
    <row r="991" spans="1:13" s="62" customFormat="1" hidden="1" x14ac:dyDescent="0.2">
      <c r="A991" s="367"/>
      <c r="B991" s="365"/>
      <c r="C991" s="147"/>
      <c r="D991" s="148"/>
      <c r="E991" s="149"/>
      <c r="F991" s="150"/>
      <c r="G991" s="143"/>
      <c r="H991" s="143"/>
      <c r="I991" s="142"/>
      <c r="J991" s="142"/>
      <c r="K991" s="144"/>
      <c r="L991" s="151"/>
      <c r="M991" s="146" t="str">
        <f t="shared" si="16"/>
        <v xml:space="preserve">   </v>
      </c>
    </row>
    <row r="992" spans="1:13" s="62" customFormat="1" hidden="1" x14ac:dyDescent="0.2">
      <c r="A992" s="367"/>
      <c r="B992" s="365"/>
      <c r="C992" s="147"/>
      <c r="D992" s="148"/>
      <c r="E992" s="149"/>
      <c r="F992" s="150"/>
      <c r="G992" s="143"/>
      <c r="H992" s="143"/>
      <c r="I992" s="142"/>
      <c r="J992" s="142"/>
      <c r="K992" s="144"/>
      <c r="L992" s="151"/>
      <c r="M992" s="146" t="str">
        <f t="shared" si="16"/>
        <v xml:space="preserve">   </v>
      </c>
    </row>
    <row r="993" spans="1:13" s="62" customFormat="1" ht="12.75" hidden="1" customHeight="1" x14ac:dyDescent="0.2">
      <c r="A993" s="367" t="s">
        <v>84</v>
      </c>
      <c r="B993" s="365" t="s">
        <v>105</v>
      </c>
      <c r="C993" s="142"/>
      <c r="D993" s="142"/>
      <c r="E993" s="142"/>
      <c r="F993" s="142"/>
      <c r="G993" s="143"/>
      <c r="H993" s="143"/>
      <c r="I993" s="142"/>
      <c r="J993" s="142"/>
      <c r="K993" s="144"/>
      <c r="L993" s="145" t="str">
        <f>CONCATENATE(C993," ",D993," ",E993," ",F993," ",C994," ",D994," ",E994," ",F994)</f>
        <v xml:space="preserve">       </v>
      </c>
      <c r="M993" s="146" t="str">
        <f t="shared" si="16"/>
        <v xml:space="preserve">   </v>
      </c>
    </row>
    <row r="994" spans="1:13" s="62" customFormat="1" hidden="1" x14ac:dyDescent="0.2">
      <c r="A994" s="367"/>
      <c r="B994" s="365"/>
      <c r="C994" s="147"/>
      <c r="D994" s="148"/>
      <c r="E994" s="149"/>
      <c r="F994" s="150"/>
      <c r="G994" s="143"/>
      <c r="H994" s="143"/>
      <c r="I994" s="142"/>
      <c r="J994" s="142"/>
      <c r="K994" s="144"/>
      <c r="L994" s="151"/>
      <c r="M994" s="146" t="str">
        <f t="shared" si="16"/>
        <v xml:space="preserve">   </v>
      </c>
    </row>
    <row r="995" spans="1:13" s="62" customFormat="1" hidden="1" x14ac:dyDescent="0.2">
      <c r="A995" s="367"/>
      <c r="B995" s="365"/>
      <c r="C995" s="147"/>
      <c r="D995" s="148"/>
      <c r="E995" s="149"/>
      <c r="F995" s="150"/>
      <c r="G995" s="143"/>
      <c r="H995" s="143"/>
      <c r="I995" s="142"/>
      <c r="J995" s="142"/>
      <c r="K995" s="144"/>
      <c r="L995" s="151"/>
      <c r="M995" s="146" t="str">
        <f t="shared" si="16"/>
        <v xml:space="preserve">   </v>
      </c>
    </row>
    <row r="996" spans="1:13" s="62" customFormat="1" hidden="1" x14ac:dyDescent="0.2">
      <c r="A996" s="367"/>
      <c r="B996" s="365"/>
      <c r="C996" s="147"/>
      <c r="D996" s="148"/>
      <c r="E996" s="149"/>
      <c r="F996" s="150"/>
      <c r="G996" s="143"/>
      <c r="H996" s="143"/>
      <c r="I996" s="142"/>
      <c r="J996" s="142"/>
      <c r="K996" s="144"/>
      <c r="L996" s="151"/>
      <c r="M996" s="146" t="str">
        <f t="shared" si="16"/>
        <v xml:space="preserve">   </v>
      </c>
    </row>
    <row r="997" spans="1:13" s="62" customFormat="1" hidden="1" x14ac:dyDescent="0.2">
      <c r="A997" s="367"/>
      <c r="B997" s="365"/>
      <c r="C997" s="147"/>
      <c r="D997" s="148"/>
      <c r="E997" s="149"/>
      <c r="F997" s="150"/>
      <c r="G997" s="143"/>
      <c r="H997" s="143"/>
      <c r="I997" s="142"/>
      <c r="J997" s="142"/>
      <c r="K997" s="144"/>
      <c r="L997" s="151"/>
      <c r="M997" s="146" t="str">
        <f t="shared" si="16"/>
        <v xml:space="preserve">   </v>
      </c>
    </row>
    <row r="998" spans="1:13" s="62" customFormat="1" hidden="1" x14ac:dyDescent="0.2">
      <c r="A998" s="367"/>
      <c r="B998" s="365"/>
      <c r="C998" s="147"/>
      <c r="D998" s="148"/>
      <c r="E998" s="149"/>
      <c r="F998" s="150"/>
      <c r="G998" s="143"/>
      <c r="H998" s="143"/>
      <c r="I998" s="142"/>
      <c r="J998" s="142"/>
      <c r="K998" s="144"/>
      <c r="L998" s="151"/>
      <c r="M998" s="146" t="str">
        <f t="shared" si="16"/>
        <v xml:space="preserve">   </v>
      </c>
    </row>
    <row r="999" spans="1:13" s="62" customFormat="1" hidden="1" x14ac:dyDescent="0.2">
      <c r="A999" s="367"/>
      <c r="B999" s="365"/>
      <c r="C999" s="147"/>
      <c r="D999" s="148"/>
      <c r="E999" s="149"/>
      <c r="F999" s="150"/>
      <c r="G999" s="143"/>
      <c r="H999" s="143"/>
      <c r="I999" s="142"/>
      <c r="J999" s="142"/>
      <c r="K999" s="144"/>
      <c r="L999" s="151"/>
      <c r="M999" s="146" t="str">
        <f t="shared" si="16"/>
        <v xml:space="preserve">   </v>
      </c>
    </row>
    <row r="1000" spans="1:13" s="62" customFormat="1" hidden="1" x14ac:dyDescent="0.2">
      <c r="A1000" s="367"/>
      <c r="B1000" s="365"/>
      <c r="C1000" s="147"/>
      <c r="D1000" s="148"/>
      <c r="E1000" s="149"/>
      <c r="F1000" s="150"/>
      <c r="G1000" s="143"/>
      <c r="H1000" s="143"/>
      <c r="I1000" s="142"/>
      <c r="J1000" s="142"/>
      <c r="K1000" s="144"/>
      <c r="L1000" s="151"/>
      <c r="M1000" s="146" t="str">
        <f t="shared" si="16"/>
        <v xml:space="preserve">   </v>
      </c>
    </row>
    <row r="1001" spans="1:13" s="62" customFormat="1" hidden="1" x14ac:dyDescent="0.2">
      <c r="A1001" s="367"/>
      <c r="B1001" s="365"/>
      <c r="C1001" s="147"/>
      <c r="D1001" s="148"/>
      <c r="E1001" s="149"/>
      <c r="F1001" s="150"/>
      <c r="G1001" s="143"/>
      <c r="H1001" s="143"/>
      <c r="I1001" s="142"/>
      <c r="J1001" s="142"/>
      <c r="K1001" s="144"/>
      <c r="L1001" s="151"/>
      <c r="M1001" s="146" t="str">
        <f t="shared" si="16"/>
        <v xml:space="preserve">   </v>
      </c>
    </row>
    <row r="1002" spans="1:13" s="62" customFormat="1" hidden="1" x14ac:dyDescent="0.2">
      <c r="A1002" s="367"/>
      <c r="B1002" s="365"/>
      <c r="C1002" s="147"/>
      <c r="D1002" s="148"/>
      <c r="E1002" s="149"/>
      <c r="F1002" s="150"/>
      <c r="G1002" s="143"/>
      <c r="H1002" s="143"/>
      <c r="I1002" s="142"/>
      <c r="J1002" s="142"/>
      <c r="K1002" s="144"/>
      <c r="L1002" s="151"/>
      <c r="M1002" s="146" t="str">
        <f t="shared" si="16"/>
        <v xml:space="preserve">   </v>
      </c>
    </row>
    <row r="1003" spans="1:13" s="62" customFormat="1" ht="12.75" hidden="1" customHeight="1" x14ac:dyDescent="0.2">
      <c r="A1003" s="367" t="s">
        <v>84</v>
      </c>
      <c r="B1003" s="365" t="s">
        <v>105</v>
      </c>
      <c r="C1003" s="142"/>
      <c r="D1003" s="142"/>
      <c r="E1003" s="142"/>
      <c r="F1003" s="142"/>
      <c r="G1003" s="143"/>
      <c r="H1003" s="143"/>
      <c r="I1003" s="142"/>
      <c r="J1003" s="142"/>
      <c r="K1003" s="144"/>
      <c r="L1003" s="145" t="str">
        <f>CONCATENATE(C1003," ",D1003," ",E1003," ",F1003," ",C1004," ",D1004," ",E1004," ",F1004)</f>
        <v xml:space="preserve">       </v>
      </c>
      <c r="M1003" s="146" t="str">
        <f t="shared" si="16"/>
        <v xml:space="preserve">   </v>
      </c>
    </row>
    <row r="1004" spans="1:13" s="62" customFormat="1" hidden="1" x14ac:dyDescent="0.2">
      <c r="A1004" s="367"/>
      <c r="B1004" s="365"/>
      <c r="C1004" s="147"/>
      <c r="D1004" s="148"/>
      <c r="E1004" s="149"/>
      <c r="F1004" s="150"/>
      <c r="G1004" s="143"/>
      <c r="H1004" s="143"/>
      <c r="I1004" s="142"/>
      <c r="J1004" s="142"/>
      <c r="K1004" s="144"/>
      <c r="L1004" s="151"/>
      <c r="M1004" s="146" t="str">
        <f t="shared" si="16"/>
        <v xml:space="preserve">   </v>
      </c>
    </row>
    <row r="1005" spans="1:13" s="62" customFormat="1" hidden="1" x14ac:dyDescent="0.2">
      <c r="A1005" s="367"/>
      <c r="B1005" s="365"/>
      <c r="C1005" s="147"/>
      <c r="D1005" s="148"/>
      <c r="E1005" s="149"/>
      <c r="F1005" s="150"/>
      <c r="G1005" s="143"/>
      <c r="H1005" s="143"/>
      <c r="I1005" s="142"/>
      <c r="J1005" s="142"/>
      <c r="K1005" s="144"/>
      <c r="L1005" s="151"/>
      <c r="M1005" s="146" t="str">
        <f t="shared" si="16"/>
        <v xml:space="preserve">   </v>
      </c>
    </row>
    <row r="1006" spans="1:13" s="62" customFormat="1" hidden="1" x14ac:dyDescent="0.2">
      <c r="A1006" s="367"/>
      <c r="B1006" s="365"/>
      <c r="C1006" s="147"/>
      <c r="D1006" s="148"/>
      <c r="E1006" s="149"/>
      <c r="F1006" s="150"/>
      <c r="G1006" s="143"/>
      <c r="H1006" s="143"/>
      <c r="I1006" s="142"/>
      <c r="J1006" s="142"/>
      <c r="K1006" s="144"/>
      <c r="L1006" s="151"/>
      <c r="M1006" s="146" t="str">
        <f t="shared" si="16"/>
        <v xml:space="preserve">   </v>
      </c>
    </row>
    <row r="1007" spans="1:13" s="62" customFormat="1" hidden="1" x14ac:dyDescent="0.2">
      <c r="A1007" s="367"/>
      <c r="B1007" s="365"/>
      <c r="C1007" s="147"/>
      <c r="D1007" s="148"/>
      <c r="E1007" s="149"/>
      <c r="F1007" s="150"/>
      <c r="G1007" s="143"/>
      <c r="H1007" s="143"/>
      <c r="I1007" s="142"/>
      <c r="J1007" s="142"/>
      <c r="K1007" s="144"/>
      <c r="L1007" s="151"/>
      <c r="M1007" s="146" t="str">
        <f t="shared" si="16"/>
        <v xml:space="preserve">   </v>
      </c>
    </row>
    <row r="1008" spans="1:13" s="62" customFormat="1" hidden="1" x14ac:dyDescent="0.2">
      <c r="A1008" s="367"/>
      <c r="B1008" s="365"/>
      <c r="C1008" s="147"/>
      <c r="D1008" s="148"/>
      <c r="E1008" s="149"/>
      <c r="F1008" s="150"/>
      <c r="G1008" s="143"/>
      <c r="H1008" s="143"/>
      <c r="I1008" s="142"/>
      <c r="J1008" s="142"/>
      <c r="K1008" s="144"/>
      <c r="L1008" s="151"/>
      <c r="M1008" s="146" t="str">
        <f t="shared" si="16"/>
        <v xml:space="preserve">   </v>
      </c>
    </row>
    <row r="1009" spans="1:13" s="62" customFormat="1" hidden="1" x14ac:dyDescent="0.2">
      <c r="A1009" s="367"/>
      <c r="B1009" s="365"/>
      <c r="C1009" s="147"/>
      <c r="D1009" s="148"/>
      <c r="E1009" s="149"/>
      <c r="F1009" s="150"/>
      <c r="G1009" s="143"/>
      <c r="H1009" s="143"/>
      <c r="I1009" s="142"/>
      <c r="J1009" s="142"/>
      <c r="K1009" s="144"/>
      <c r="L1009" s="151"/>
      <c r="M1009" s="146" t="str">
        <f t="shared" si="16"/>
        <v xml:space="preserve">   </v>
      </c>
    </row>
    <row r="1010" spans="1:13" s="62" customFormat="1" hidden="1" x14ac:dyDescent="0.2">
      <c r="A1010" s="367"/>
      <c r="B1010" s="365"/>
      <c r="C1010" s="147"/>
      <c r="D1010" s="148"/>
      <c r="E1010" s="149"/>
      <c r="F1010" s="150"/>
      <c r="G1010" s="143"/>
      <c r="H1010" s="143"/>
      <c r="I1010" s="142"/>
      <c r="J1010" s="142"/>
      <c r="K1010" s="144"/>
      <c r="L1010" s="151"/>
      <c r="M1010" s="146" t="str">
        <f t="shared" si="16"/>
        <v xml:space="preserve">   </v>
      </c>
    </row>
    <row r="1011" spans="1:13" s="62" customFormat="1" hidden="1" x14ac:dyDescent="0.2">
      <c r="A1011" s="367"/>
      <c r="B1011" s="365"/>
      <c r="C1011" s="147"/>
      <c r="D1011" s="148"/>
      <c r="E1011" s="149"/>
      <c r="F1011" s="150"/>
      <c r="G1011" s="143"/>
      <c r="H1011" s="143"/>
      <c r="I1011" s="142"/>
      <c r="J1011" s="142"/>
      <c r="K1011" s="144"/>
      <c r="L1011" s="151"/>
      <c r="M1011" s="146" t="str">
        <f t="shared" si="16"/>
        <v xml:space="preserve">   </v>
      </c>
    </row>
    <row r="1012" spans="1:13" s="62" customFormat="1" hidden="1" x14ac:dyDescent="0.2">
      <c r="A1012" s="367"/>
      <c r="B1012" s="365"/>
      <c r="C1012" s="147"/>
      <c r="D1012" s="148"/>
      <c r="E1012" s="149"/>
      <c r="F1012" s="150"/>
      <c r="G1012" s="143"/>
      <c r="H1012" s="143"/>
      <c r="I1012" s="142"/>
      <c r="J1012" s="142"/>
      <c r="K1012" s="144"/>
      <c r="L1012" s="151"/>
      <c r="M1012" s="146" t="str">
        <f t="shared" si="16"/>
        <v xml:space="preserve">   </v>
      </c>
    </row>
    <row r="1013" spans="1:13" s="62" customFormat="1" ht="12.75" hidden="1" customHeight="1" x14ac:dyDescent="0.2">
      <c r="A1013" s="367" t="s">
        <v>84</v>
      </c>
      <c r="B1013" s="365" t="s">
        <v>105</v>
      </c>
      <c r="C1013" s="142"/>
      <c r="D1013" s="142"/>
      <c r="E1013" s="142"/>
      <c r="F1013" s="142"/>
      <c r="G1013" s="143"/>
      <c r="H1013" s="143"/>
      <c r="I1013" s="142"/>
      <c r="J1013" s="142"/>
      <c r="K1013" s="144"/>
      <c r="L1013" s="145" t="str">
        <f>CONCATENATE(C1013," ",D1013," ",E1013," ",F1013," ",C1014," ",D1014," ",E1014," ",F1014)</f>
        <v xml:space="preserve">       </v>
      </c>
      <c r="M1013" s="146" t="str">
        <f t="shared" si="16"/>
        <v xml:space="preserve">   </v>
      </c>
    </row>
    <row r="1014" spans="1:13" s="62" customFormat="1" hidden="1" x14ac:dyDescent="0.2">
      <c r="A1014" s="367"/>
      <c r="B1014" s="365"/>
      <c r="C1014" s="147"/>
      <c r="D1014" s="148"/>
      <c r="E1014" s="149"/>
      <c r="F1014" s="150"/>
      <c r="G1014" s="143"/>
      <c r="H1014" s="143"/>
      <c r="I1014" s="142"/>
      <c r="J1014" s="142"/>
      <c r="K1014" s="144"/>
      <c r="L1014" s="151"/>
      <c r="M1014" s="146" t="str">
        <f t="shared" si="16"/>
        <v xml:space="preserve">   </v>
      </c>
    </row>
    <row r="1015" spans="1:13" s="62" customFormat="1" hidden="1" x14ac:dyDescent="0.2">
      <c r="A1015" s="367"/>
      <c r="B1015" s="365"/>
      <c r="C1015" s="147"/>
      <c r="D1015" s="148"/>
      <c r="E1015" s="149"/>
      <c r="F1015" s="150"/>
      <c r="G1015" s="143"/>
      <c r="H1015" s="143"/>
      <c r="I1015" s="142"/>
      <c r="J1015" s="142"/>
      <c r="K1015" s="144"/>
      <c r="L1015" s="151"/>
      <c r="M1015" s="146" t="str">
        <f t="shared" si="16"/>
        <v xml:space="preserve">   </v>
      </c>
    </row>
    <row r="1016" spans="1:13" s="62" customFormat="1" hidden="1" x14ac:dyDescent="0.2">
      <c r="A1016" s="367"/>
      <c r="B1016" s="365"/>
      <c r="C1016" s="147"/>
      <c r="D1016" s="148"/>
      <c r="E1016" s="149"/>
      <c r="F1016" s="150"/>
      <c r="G1016" s="143"/>
      <c r="H1016" s="143"/>
      <c r="I1016" s="142"/>
      <c r="J1016" s="142"/>
      <c r="K1016" s="144"/>
      <c r="L1016" s="151"/>
      <c r="M1016" s="146" t="str">
        <f t="shared" si="16"/>
        <v xml:space="preserve">   </v>
      </c>
    </row>
    <row r="1017" spans="1:13" s="62" customFormat="1" hidden="1" x14ac:dyDescent="0.2">
      <c r="A1017" s="367"/>
      <c r="B1017" s="365"/>
      <c r="C1017" s="147"/>
      <c r="D1017" s="148"/>
      <c r="E1017" s="149"/>
      <c r="F1017" s="150"/>
      <c r="G1017" s="143"/>
      <c r="H1017" s="143"/>
      <c r="I1017" s="142"/>
      <c r="J1017" s="142"/>
      <c r="K1017" s="144"/>
      <c r="L1017" s="151"/>
      <c r="M1017" s="146" t="str">
        <f t="shared" si="16"/>
        <v xml:space="preserve">   </v>
      </c>
    </row>
    <row r="1018" spans="1:13" s="62" customFormat="1" hidden="1" x14ac:dyDescent="0.2">
      <c r="A1018" s="367"/>
      <c r="B1018" s="365"/>
      <c r="C1018" s="147"/>
      <c r="D1018" s="148"/>
      <c r="E1018" s="149"/>
      <c r="F1018" s="150"/>
      <c r="G1018" s="143"/>
      <c r="H1018" s="143"/>
      <c r="I1018" s="142"/>
      <c r="J1018" s="142"/>
      <c r="K1018" s="144"/>
      <c r="L1018" s="151"/>
      <c r="M1018" s="146" t="str">
        <f t="shared" si="16"/>
        <v xml:space="preserve">   </v>
      </c>
    </row>
    <row r="1019" spans="1:13" s="62" customFormat="1" hidden="1" x14ac:dyDescent="0.2">
      <c r="A1019" s="367"/>
      <c r="B1019" s="365"/>
      <c r="C1019" s="147"/>
      <c r="D1019" s="148"/>
      <c r="E1019" s="149"/>
      <c r="F1019" s="150"/>
      <c r="G1019" s="143"/>
      <c r="H1019" s="143"/>
      <c r="I1019" s="142"/>
      <c r="J1019" s="142"/>
      <c r="K1019" s="144"/>
      <c r="L1019" s="151"/>
      <c r="M1019" s="146" t="str">
        <f t="shared" si="16"/>
        <v xml:space="preserve">   </v>
      </c>
    </row>
    <row r="1020" spans="1:13" s="62" customFormat="1" hidden="1" x14ac:dyDescent="0.2">
      <c r="A1020" s="367"/>
      <c r="B1020" s="365"/>
      <c r="C1020" s="147"/>
      <c r="D1020" s="148"/>
      <c r="E1020" s="149"/>
      <c r="F1020" s="150"/>
      <c r="G1020" s="143"/>
      <c r="H1020" s="143"/>
      <c r="I1020" s="142"/>
      <c r="J1020" s="142"/>
      <c r="K1020" s="144"/>
      <c r="L1020" s="151"/>
      <c r="M1020" s="146" t="str">
        <f t="shared" si="16"/>
        <v xml:space="preserve">   </v>
      </c>
    </row>
    <row r="1021" spans="1:13" s="62" customFormat="1" hidden="1" x14ac:dyDescent="0.2">
      <c r="A1021" s="367"/>
      <c r="B1021" s="365"/>
      <c r="C1021" s="147"/>
      <c r="D1021" s="148"/>
      <c r="E1021" s="149"/>
      <c r="F1021" s="150"/>
      <c r="G1021" s="143"/>
      <c r="H1021" s="143"/>
      <c r="I1021" s="142"/>
      <c r="J1021" s="142"/>
      <c r="K1021" s="144"/>
      <c r="L1021" s="151"/>
      <c r="M1021" s="146" t="str">
        <f t="shared" si="16"/>
        <v xml:space="preserve">   </v>
      </c>
    </row>
    <row r="1022" spans="1:13" s="62" customFormat="1" hidden="1" x14ac:dyDescent="0.2">
      <c r="A1022" s="367"/>
      <c r="B1022" s="365"/>
      <c r="C1022" s="147"/>
      <c r="D1022" s="148"/>
      <c r="E1022" s="149"/>
      <c r="F1022" s="150"/>
      <c r="G1022" s="143"/>
      <c r="H1022" s="143"/>
      <c r="I1022" s="142"/>
      <c r="J1022" s="142"/>
      <c r="K1022" s="144"/>
      <c r="L1022" s="151"/>
      <c r="M1022" s="146" t="str">
        <f t="shared" si="16"/>
        <v xml:space="preserve">   </v>
      </c>
    </row>
    <row r="1023" spans="1:13" s="62" customFormat="1" ht="12.75" hidden="1" customHeight="1" x14ac:dyDescent="0.2">
      <c r="A1023" s="367" t="s">
        <v>84</v>
      </c>
      <c r="B1023" s="365" t="s">
        <v>105</v>
      </c>
      <c r="C1023" s="142"/>
      <c r="D1023" s="142"/>
      <c r="E1023" s="142"/>
      <c r="F1023" s="142"/>
      <c r="G1023" s="143"/>
      <c r="H1023" s="143"/>
      <c r="I1023" s="142"/>
      <c r="J1023" s="142"/>
      <c r="K1023" s="144"/>
      <c r="L1023" s="145" t="str">
        <f>CONCATENATE(C1023," ",D1023," ",E1023," ",F1023," ",C1024," ",D1024," ",E1024," ",F1024)</f>
        <v xml:space="preserve">       </v>
      </c>
      <c r="M1023" s="146" t="str">
        <f t="shared" si="16"/>
        <v xml:space="preserve">   </v>
      </c>
    </row>
    <row r="1024" spans="1:13" s="62" customFormat="1" hidden="1" x14ac:dyDescent="0.2">
      <c r="A1024" s="367"/>
      <c r="B1024" s="365"/>
      <c r="C1024" s="147"/>
      <c r="D1024" s="148"/>
      <c r="E1024" s="149"/>
      <c r="F1024" s="150"/>
      <c r="G1024" s="143"/>
      <c r="H1024" s="143"/>
      <c r="I1024" s="142"/>
      <c r="J1024" s="142"/>
      <c r="K1024" s="144"/>
      <c r="L1024" s="151"/>
      <c r="M1024" s="146" t="str">
        <f t="shared" si="16"/>
        <v xml:space="preserve">   </v>
      </c>
    </row>
    <row r="1025" spans="1:13" s="62" customFormat="1" hidden="1" x14ac:dyDescent="0.2">
      <c r="A1025" s="367"/>
      <c r="B1025" s="365"/>
      <c r="C1025" s="147"/>
      <c r="D1025" s="148"/>
      <c r="E1025" s="149"/>
      <c r="F1025" s="150"/>
      <c r="G1025" s="143"/>
      <c r="H1025" s="143"/>
      <c r="I1025" s="142"/>
      <c r="J1025" s="142"/>
      <c r="K1025" s="144"/>
      <c r="L1025" s="151"/>
      <c r="M1025" s="146" t="str">
        <f t="shared" si="16"/>
        <v xml:space="preserve">   </v>
      </c>
    </row>
    <row r="1026" spans="1:13" s="62" customFormat="1" hidden="1" x14ac:dyDescent="0.2">
      <c r="A1026" s="367"/>
      <c r="B1026" s="365"/>
      <c r="C1026" s="147"/>
      <c r="D1026" s="148"/>
      <c r="E1026" s="149"/>
      <c r="F1026" s="150"/>
      <c r="G1026" s="143"/>
      <c r="H1026" s="143"/>
      <c r="I1026" s="142"/>
      <c r="J1026" s="142"/>
      <c r="K1026" s="144"/>
      <c r="L1026" s="151"/>
      <c r="M1026" s="146" t="str">
        <f t="shared" si="16"/>
        <v xml:space="preserve">   </v>
      </c>
    </row>
    <row r="1027" spans="1:13" s="62" customFormat="1" hidden="1" x14ac:dyDescent="0.2">
      <c r="A1027" s="367"/>
      <c r="B1027" s="365"/>
      <c r="C1027" s="147"/>
      <c r="D1027" s="148"/>
      <c r="E1027" s="149"/>
      <c r="F1027" s="150"/>
      <c r="G1027" s="143"/>
      <c r="H1027" s="143"/>
      <c r="I1027" s="142"/>
      <c r="J1027" s="142"/>
      <c r="K1027" s="144"/>
      <c r="L1027" s="151"/>
      <c r="M1027" s="146" t="str">
        <f t="shared" si="16"/>
        <v xml:space="preserve">   </v>
      </c>
    </row>
    <row r="1028" spans="1:13" s="62" customFormat="1" hidden="1" x14ac:dyDescent="0.2">
      <c r="A1028" s="367"/>
      <c r="B1028" s="365"/>
      <c r="C1028" s="147"/>
      <c r="D1028" s="148"/>
      <c r="E1028" s="149"/>
      <c r="F1028" s="150"/>
      <c r="G1028" s="143"/>
      <c r="H1028" s="143"/>
      <c r="I1028" s="142"/>
      <c r="J1028" s="142"/>
      <c r="K1028" s="144"/>
      <c r="L1028" s="151"/>
      <c r="M1028" s="146" t="str">
        <f t="shared" si="16"/>
        <v xml:space="preserve">   </v>
      </c>
    </row>
    <row r="1029" spans="1:13" s="62" customFormat="1" hidden="1" x14ac:dyDescent="0.2">
      <c r="A1029" s="367"/>
      <c r="B1029" s="365"/>
      <c r="C1029" s="147"/>
      <c r="D1029" s="148"/>
      <c r="E1029" s="149"/>
      <c r="F1029" s="150"/>
      <c r="G1029" s="143"/>
      <c r="H1029" s="143"/>
      <c r="I1029" s="142"/>
      <c r="J1029" s="142"/>
      <c r="K1029" s="144"/>
      <c r="L1029" s="151"/>
      <c r="M1029" s="146" t="str">
        <f t="shared" si="16"/>
        <v xml:space="preserve">   </v>
      </c>
    </row>
    <row r="1030" spans="1:13" s="62" customFormat="1" hidden="1" x14ac:dyDescent="0.2">
      <c r="A1030" s="367"/>
      <c r="B1030" s="365"/>
      <c r="C1030" s="147"/>
      <c r="D1030" s="148"/>
      <c r="E1030" s="149"/>
      <c r="F1030" s="150"/>
      <c r="G1030" s="143"/>
      <c r="H1030" s="143"/>
      <c r="I1030" s="142"/>
      <c r="J1030" s="142"/>
      <c r="K1030" s="144"/>
      <c r="L1030" s="151"/>
      <c r="M1030" s="146" t="str">
        <f t="shared" si="16"/>
        <v xml:space="preserve">   </v>
      </c>
    </row>
    <row r="1031" spans="1:13" s="62" customFormat="1" hidden="1" x14ac:dyDescent="0.2">
      <c r="A1031" s="367"/>
      <c r="B1031" s="365"/>
      <c r="C1031" s="147"/>
      <c r="D1031" s="148"/>
      <c r="E1031" s="149"/>
      <c r="F1031" s="150"/>
      <c r="G1031" s="143"/>
      <c r="H1031" s="143"/>
      <c r="I1031" s="142"/>
      <c r="J1031" s="142"/>
      <c r="K1031" s="144"/>
      <c r="L1031" s="151"/>
      <c r="M1031" s="146" t="str">
        <f t="shared" si="16"/>
        <v xml:space="preserve">   </v>
      </c>
    </row>
    <row r="1032" spans="1:13" s="62" customFormat="1" hidden="1" x14ac:dyDescent="0.2">
      <c r="A1032" s="367"/>
      <c r="B1032" s="365"/>
      <c r="C1032" s="147"/>
      <c r="D1032" s="148"/>
      <c r="E1032" s="149"/>
      <c r="F1032" s="150"/>
      <c r="G1032" s="143"/>
      <c r="H1032" s="143"/>
      <c r="I1032" s="142"/>
      <c r="J1032" s="142"/>
      <c r="K1032" s="144"/>
      <c r="L1032" s="151"/>
      <c r="M1032" s="146" t="str">
        <f t="shared" si="16"/>
        <v xml:space="preserve">   </v>
      </c>
    </row>
    <row r="1033" spans="1:13" s="62" customFormat="1" ht="12.75" hidden="1" customHeight="1" x14ac:dyDescent="0.2">
      <c r="A1033" s="367" t="s">
        <v>84</v>
      </c>
      <c r="B1033" s="365" t="s">
        <v>105</v>
      </c>
      <c r="C1033" s="142"/>
      <c r="D1033" s="142"/>
      <c r="E1033" s="142"/>
      <c r="F1033" s="142"/>
      <c r="G1033" s="143"/>
      <c r="H1033" s="143"/>
      <c r="I1033" s="142"/>
      <c r="J1033" s="142"/>
      <c r="K1033" s="144"/>
      <c r="L1033" s="145" t="str">
        <f>CONCATENATE(C1033," ",D1033," ",E1033," ",F1033," ",C1034," ",D1034," ",E1034," ",F1034)</f>
        <v xml:space="preserve">       </v>
      </c>
      <c r="M1033" s="146" t="str">
        <f t="shared" si="16"/>
        <v xml:space="preserve">   </v>
      </c>
    </row>
    <row r="1034" spans="1:13" s="62" customFormat="1" hidden="1" x14ac:dyDescent="0.2">
      <c r="A1034" s="367"/>
      <c r="B1034" s="365"/>
      <c r="C1034" s="147"/>
      <c r="D1034" s="148"/>
      <c r="E1034" s="149"/>
      <c r="F1034" s="150"/>
      <c r="G1034" s="143"/>
      <c r="H1034" s="143"/>
      <c r="I1034" s="142"/>
      <c r="J1034" s="142"/>
      <c r="K1034" s="144"/>
      <c r="L1034" s="151"/>
      <c r="M1034" s="146" t="str">
        <f t="shared" si="16"/>
        <v xml:space="preserve">   </v>
      </c>
    </row>
    <row r="1035" spans="1:13" s="62" customFormat="1" hidden="1" x14ac:dyDescent="0.2">
      <c r="A1035" s="367"/>
      <c r="B1035" s="365"/>
      <c r="C1035" s="147"/>
      <c r="D1035" s="148"/>
      <c r="E1035" s="149"/>
      <c r="F1035" s="150"/>
      <c r="G1035" s="143"/>
      <c r="H1035" s="143"/>
      <c r="I1035" s="142"/>
      <c r="J1035" s="142"/>
      <c r="K1035" s="144"/>
      <c r="L1035" s="151"/>
      <c r="M1035" s="146" t="str">
        <f t="shared" ref="M1035:M1098" si="17">CONCATENATE(G1035," ",H1035," ",I1035," ",J1035)</f>
        <v xml:space="preserve">   </v>
      </c>
    </row>
    <row r="1036" spans="1:13" s="62" customFormat="1" hidden="1" x14ac:dyDescent="0.2">
      <c r="A1036" s="367"/>
      <c r="B1036" s="365"/>
      <c r="C1036" s="147"/>
      <c r="D1036" s="148"/>
      <c r="E1036" s="149"/>
      <c r="F1036" s="150"/>
      <c r="G1036" s="143"/>
      <c r="H1036" s="143"/>
      <c r="I1036" s="142"/>
      <c r="J1036" s="142"/>
      <c r="K1036" s="144"/>
      <c r="L1036" s="151"/>
      <c r="M1036" s="146" t="str">
        <f t="shared" si="17"/>
        <v xml:space="preserve">   </v>
      </c>
    </row>
    <row r="1037" spans="1:13" s="62" customFormat="1" hidden="1" x14ac:dyDescent="0.2">
      <c r="A1037" s="367"/>
      <c r="B1037" s="365"/>
      <c r="C1037" s="147"/>
      <c r="D1037" s="148"/>
      <c r="E1037" s="149"/>
      <c r="F1037" s="150"/>
      <c r="G1037" s="143"/>
      <c r="H1037" s="143"/>
      <c r="I1037" s="142"/>
      <c r="J1037" s="142"/>
      <c r="K1037" s="144"/>
      <c r="L1037" s="151"/>
      <c r="M1037" s="146" t="str">
        <f t="shared" si="17"/>
        <v xml:space="preserve">   </v>
      </c>
    </row>
    <row r="1038" spans="1:13" s="62" customFormat="1" hidden="1" x14ac:dyDescent="0.2">
      <c r="A1038" s="367"/>
      <c r="B1038" s="365"/>
      <c r="C1038" s="147"/>
      <c r="D1038" s="148"/>
      <c r="E1038" s="149"/>
      <c r="F1038" s="150"/>
      <c r="G1038" s="143"/>
      <c r="H1038" s="143"/>
      <c r="I1038" s="142"/>
      <c r="J1038" s="142"/>
      <c r="K1038" s="144"/>
      <c r="L1038" s="151"/>
      <c r="M1038" s="146" t="str">
        <f t="shared" si="17"/>
        <v xml:space="preserve">   </v>
      </c>
    </row>
    <row r="1039" spans="1:13" s="62" customFormat="1" hidden="1" x14ac:dyDescent="0.2">
      <c r="A1039" s="367"/>
      <c r="B1039" s="365"/>
      <c r="C1039" s="147"/>
      <c r="D1039" s="148"/>
      <c r="E1039" s="149"/>
      <c r="F1039" s="150"/>
      <c r="G1039" s="143"/>
      <c r="H1039" s="143"/>
      <c r="I1039" s="142"/>
      <c r="J1039" s="142"/>
      <c r="K1039" s="144"/>
      <c r="L1039" s="151"/>
      <c r="M1039" s="146" t="str">
        <f t="shared" si="17"/>
        <v xml:space="preserve">   </v>
      </c>
    </row>
    <row r="1040" spans="1:13" s="62" customFormat="1" hidden="1" x14ac:dyDescent="0.2">
      <c r="A1040" s="367"/>
      <c r="B1040" s="365"/>
      <c r="C1040" s="147"/>
      <c r="D1040" s="148"/>
      <c r="E1040" s="149"/>
      <c r="F1040" s="150"/>
      <c r="G1040" s="143"/>
      <c r="H1040" s="143"/>
      <c r="I1040" s="142"/>
      <c r="J1040" s="142"/>
      <c r="K1040" s="144"/>
      <c r="L1040" s="151"/>
      <c r="M1040" s="146" t="str">
        <f t="shared" si="17"/>
        <v xml:space="preserve">   </v>
      </c>
    </row>
    <row r="1041" spans="1:13" s="62" customFormat="1" hidden="1" x14ac:dyDescent="0.2">
      <c r="A1041" s="367"/>
      <c r="B1041" s="365"/>
      <c r="C1041" s="147"/>
      <c r="D1041" s="148"/>
      <c r="E1041" s="149"/>
      <c r="F1041" s="150"/>
      <c r="G1041" s="143"/>
      <c r="H1041" s="143"/>
      <c r="I1041" s="142"/>
      <c r="J1041" s="142"/>
      <c r="K1041" s="144"/>
      <c r="L1041" s="151"/>
      <c r="M1041" s="146" t="str">
        <f t="shared" si="17"/>
        <v xml:space="preserve">   </v>
      </c>
    </row>
    <row r="1042" spans="1:13" s="62" customFormat="1" hidden="1" x14ac:dyDescent="0.2">
      <c r="A1042" s="367"/>
      <c r="B1042" s="365"/>
      <c r="C1042" s="147"/>
      <c r="D1042" s="148"/>
      <c r="E1042" s="149"/>
      <c r="F1042" s="150"/>
      <c r="G1042" s="143"/>
      <c r="H1042" s="143"/>
      <c r="I1042" s="142"/>
      <c r="J1042" s="142"/>
      <c r="K1042" s="144"/>
      <c r="L1042" s="151"/>
      <c r="M1042" s="146" t="str">
        <f t="shared" si="17"/>
        <v xml:space="preserve">   </v>
      </c>
    </row>
    <row r="1043" spans="1:13" s="62" customFormat="1" ht="12.75" hidden="1" customHeight="1" x14ac:dyDescent="0.2">
      <c r="A1043" s="367" t="s">
        <v>84</v>
      </c>
      <c r="B1043" s="365" t="s">
        <v>105</v>
      </c>
      <c r="C1043" s="142"/>
      <c r="D1043" s="142"/>
      <c r="E1043" s="142"/>
      <c r="F1043" s="142"/>
      <c r="G1043" s="143"/>
      <c r="H1043" s="143"/>
      <c r="I1043" s="142"/>
      <c r="J1043" s="142"/>
      <c r="K1043" s="144"/>
      <c r="L1043" s="145" t="str">
        <f>CONCATENATE(C1043," ",D1043," ",E1043," ",F1043," ",C1044," ",D1044," ",E1044," ",F1044)</f>
        <v xml:space="preserve">       </v>
      </c>
      <c r="M1043" s="146" t="str">
        <f t="shared" si="17"/>
        <v xml:space="preserve">   </v>
      </c>
    </row>
    <row r="1044" spans="1:13" s="62" customFormat="1" hidden="1" x14ac:dyDescent="0.2">
      <c r="A1044" s="367"/>
      <c r="B1044" s="365"/>
      <c r="C1044" s="147"/>
      <c r="D1044" s="148"/>
      <c r="E1044" s="149"/>
      <c r="F1044" s="150"/>
      <c r="G1044" s="143"/>
      <c r="H1044" s="143"/>
      <c r="I1044" s="142"/>
      <c r="J1044" s="142"/>
      <c r="K1044" s="144"/>
      <c r="L1044" s="151"/>
      <c r="M1044" s="146" t="str">
        <f t="shared" si="17"/>
        <v xml:space="preserve">   </v>
      </c>
    </row>
    <row r="1045" spans="1:13" s="62" customFormat="1" hidden="1" x14ac:dyDescent="0.2">
      <c r="A1045" s="367"/>
      <c r="B1045" s="365"/>
      <c r="C1045" s="147"/>
      <c r="D1045" s="148"/>
      <c r="E1045" s="149"/>
      <c r="F1045" s="150"/>
      <c r="G1045" s="143"/>
      <c r="H1045" s="143"/>
      <c r="I1045" s="142"/>
      <c r="J1045" s="142"/>
      <c r="K1045" s="144"/>
      <c r="L1045" s="151"/>
      <c r="M1045" s="146" t="str">
        <f t="shared" si="17"/>
        <v xml:space="preserve">   </v>
      </c>
    </row>
    <row r="1046" spans="1:13" s="62" customFormat="1" hidden="1" x14ac:dyDescent="0.2">
      <c r="A1046" s="367"/>
      <c r="B1046" s="365"/>
      <c r="C1046" s="147"/>
      <c r="D1046" s="148"/>
      <c r="E1046" s="149"/>
      <c r="F1046" s="150"/>
      <c r="G1046" s="143"/>
      <c r="H1046" s="143"/>
      <c r="I1046" s="142"/>
      <c r="J1046" s="142"/>
      <c r="K1046" s="144"/>
      <c r="L1046" s="151"/>
      <c r="M1046" s="146" t="str">
        <f t="shared" si="17"/>
        <v xml:space="preserve">   </v>
      </c>
    </row>
    <row r="1047" spans="1:13" s="62" customFormat="1" hidden="1" x14ac:dyDescent="0.2">
      <c r="A1047" s="367"/>
      <c r="B1047" s="365"/>
      <c r="C1047" s="147"/>
      <c r="D1047" s="148"/>
      <c r="E1047" s="149"/>
      <c r="F1047" s="150"/>
      <c r="G1047" s="143"/>
      <c r="H1047" s="143"/>
      <c r="I1047" s="142"/>
      <c r="J1047" s="142"/>
      <c r="K1047" s="144"/>
      <c r="L1047" s="151"/>
      <c r="M1047" s="146" t="str">
        <f t="shared" si="17"/>
        <v xml:space="preserve">   </v>
      </c>
    </row>
    <row r="1048" spans="1:13" s="62" customFormat="1" hidden="1" x14ac:dyDescent="0.2">
      <c r="A1048" s="367"/>
      <c r="B1048" s="365"/>
      <c r="C1048" s="147"/>
      <c r="D1048" s="148"/>
      <c r="E1048" s="149"/>
      <c r="F1048" s="150"/>
      <c r="G1048" s="143"/>
      <c r="H1048" s="143"/>
      <c r="I1048" s="142"/>
      <c r="J1048" s="142"/>
      <c r="K1048" s="144"/>
      <c r="L1048" s="151"/>
      <c r="M1048" s="146" t="str">
        <f t="shared" si="17"/>
        <v xml:space="preserve">   </v>
      </c>
    </row>
    <row r="1049" spans="1:13" s="62" customFormat="1" hidden="1" x14ac:dyDescent="0.2">
      <c r="A1049" s="367"/>
      <c r="B1049" s="365"/>
      <c r="C1049" s="147"/>
      <c r="D1049" s="148"/>
      <c r="E1049" s="149"/>
      <c r="F1049" s="150"/>
      <c r="G1049" s="143"/>
      <c r="H1049" s="143"/>
      <c r="I1049" s="142"/>
      <c r="J1049" s="142"/>
      <c r="K1049" s="144"/>
      <c r="L1049" s="151"/>
      <c r="M1049" s="146" t="str">
        <f t="shared" si="17"/>
        <v xml:space="preserve">   </v>
      </c>
    </row>
    <row r="1050" spans="1:13" s="62" customFormat="1" hidden="1" x14ac:dyDescent="0.2">
      <c r="A1050" s="367"/>
      <c r="B1050" s="365"/>
      <c r="C1050" s="147"/>
      <c r="D1050" s="148"/>
      <c r="E1050" s="149"/>
      <c r="F1050" s="150"/>
      <c r="G1050" s="143"/>
      <c r="H1050" s="143"/>
      <c r="I1050" s="142"/>
      <c r="J1050" s="142"/>
      <c r="K1050" s="144"/>
      <c r="L1050" s="151"/>
      <c r="M1050" s="146" t="str">
        <f t="shared" si="17"/>
        <v xml:space="preserve">   </v>
      </c>
    </row>
    <row r="1051" spans="1:13" s="62" customFormat="1" hidden="1" x14ac:dyDescent="0.2">
      <c r="A1051" s="367"/>
      <c r="B1051" s="365"/>
      <c r="C1051" s="147"/>
      <c r="D1051" s="148"/>
      <c r="E1051" s="149"/>
      <c r="F1051" s="150"/>
      <c r="G1051" s="143"/>
      <c r="H1051" s="143"/>
      <c r="I1051" s="142"/>
      <c r="J1051" s="142"/>
      <c r="K1051" s="144"/>
      <c r="L1051" s="151"/>
      <c r="M1051" s="146" t="str">
        <f t="shared" si="17"/>
        <v xml:space="preserve">   </v>
      </c>
    </row>
    <row r="1052" spans="1:13" s="62" customFormat="1" hidden="1" x14ac:dyDescent="0.2">
      <c r="A1052" s="367"/>
      <c r="B1052" s="365"/>
      <c r="C1052" s="147"/>
      <c r="D1052" s="148"/>
      <c r="E1052" s="149"/>
      <c r="F1052" s="150"/>
      <c r="G1052" s="143"/>
      <c r="H1052" s="143"/>
      <c r="I1052" s="142"/>
      <c r="J1052" s="142"/>
      <c r="K1052" s="144"/>
      <c r="L1052" s="151"/>
      <c r="M1052" s="146" t="str">
        <f t="shared" si="17"/>
        <v xml:space="preserve">   </v>
      </c>
    </row>
    <row r="1053" spans="1:13" s="62" customFormat="1" ht="12.75" hidden="1" customHeight="1" x14ac:dyDescent="0.2">
      <c r="A1053" s="367" t="s">
        <v>84</v>
      </c>
      <c r="B1053" s="365" t="s">
        <v>105</v>
      </c>
      <c r="C1053" s="142"/>
      <c r="D1053" s="142"/>
      <c r="E1053" s="142"/>
      <c r="F1053" s="142"/>
      <c r="G1053" s="143"/>
      <c r="H1053" s="143"/>
      <c r="I1053" s="142"/>
      <c r="J1053" s="142"/>
      <c r="K1053" s="144"/>
      <c r="L1053" s="145" t="str">
        <f>CONCATENATE(C1053," ",D1053," ",E1053," ",F1053," ",C1054," ",D1054," ",E1054," ",F1054)</f>
        <v xml:space="preserve">       </v>
      </c>
      <c r="M1053" s="146" t="str">
        <f t="shared" si="17"/>
        <v xml:space="preserve">   </v>
      </c>
    </row>
    <row r="1054" spans="1:13" s="62" customFormat="1" hidden="1" x14ac:dyDescent="0.2">
      <c r="A1054" s="367"/>
      <c r="B1054" s="365"/>
      <c r="C1054" s="147"/>
      <c r="D1054" s="148"/>
      <c r="E1054" s="149"/>
      <c r="F1054" s="150"/>
      <c r="G1054" s="143"/>
      <c r="H1054" s="143"/>
      <c r="I1054" s="142"/>
      <c r="J1054" s="142"/>
      <c r="K1054" s="144"/>
      <c r="L1054" s="151"/>
      <c r="M1054" s="146" t="str">
        <f t="shared" si="17"/>
        <v xml:space="preserve">   </v>
      </c>
    </row>
    <row r="1055" spans="1:13" s="62" customFormat="1" hidden="1" x14ac:dyDescent="0.2">
      <c r="A1055" s="367"/>
      <c r="B1055" s="365"/>
      <c r="C1055" s="147"/>
      <c r="D1055" s="148"/>
      <c r="E1055" s="149"/>
      <c r="F1055" s="150"/>
      <c r="G1055" s="143"/>
      <c r="H1055" s="143"/>
      <c r="I1055" s="142"/>
      <c r="J1055" s="142"/>
      <c r="K1055" s="144"/>
      <c r="L1055" s="151"/>
      <c r="M1055" s="146" t="str">
        <f t="shared" si="17"/>
        <v xml:space="preserve">   </v>
      </c>
    </row>
    <row r="1056" spans="1:13" s="62" customFormat="1" hidden="1" x14ac:dyDescent="0.2">
      <c r="A1056" s="367"/>
      <c r="B1056" s="365"/>
      <c r="C1056" s="147"/>
      <c r="D1056" s="148"/>
      <c r="E1056" s="149"/>
      <c r="F1056" s="150"/>
      <c r="G1056" s="143"/>
      <c r="H1056" s="143"/>
      <c r="I1056" s="142"/>
      <c r="J1056" s="142"/>
      <c r="K1056" s="144"/>
      <c r="L1056" s="151"/>
      <c r="M1056" s="146" t="str">
        <f t="shared" si="17"/>
        <v xml:space="preserve">   </v>
      </c>
    </row>
    <row r="1057" spans="1:13" s="62" customFormat="1" hidden="1" x14ac:dyDescent="0.2">
      <c r="A1057" s="367"/>
      <c r="B1057" s="365"/>
      <c r="C1057" s="147"/>
      <c r="D1057" s="148"/>
      <c r="E1057" s="149"/>
      <c r="F1057" s="150"/>
      <c r="G1057" s="143"/>
      <c r="H1057" s="143"/>
      <c r="I1057" s="142"/>
      <c r="J1057" s="142"/>
      <c r="K1057" s="144"/>
      <c r="L1057" s="151"/>
      <c r="M1057" s="146" t="str">
        <f t="shared" si="17"/>
        <v xml:space="preserve">   </v>
      </c>
    </row>
    <row r="1058" spans="1:13" s="62" customFormat="1" hidden="1" x14ac:dyDescent="0.2">
      <c r="A1058" s="367"/>
      <c r="B1058" s="365"/>
      <c r="C1058" s="147"/>
      <c r="D1058" s="148"/>
      <c r="E1058" s="149"/>
      <c r="F1058" s="150"/>
      <c r="G1058" s="143"/>
      <c r="H1058" s="143"/>
      <c r="I1058" s="142"/>
      <c r="J1058" s="142"/>
      <c r="K1058" s="144"/>
      <c r="L1058" s="151"/>
      <c r="M1058" s="146" t="str">
        <f t="shared" si="17"/>
        <v xml:space="preserve">   </v>
      </c>
    </row>
    <row r="1059" spans="1:13" s="62" customFormat="1" hidden="1" x14ac:dyDescent="0.2">
      <c r="A1059" s="367"/>
      <c r="B1059" s="365"/>
      <c r="C1059" s="147"/>
      <c r="D1059" s="148"/>
      <c r="E1059" s="149"/>
      <c r="F1059" s="150"/>
      <c r="G1059" s="143"/>
      <c r="H1059" s="143"/>
      <c r="I1059" s="142"/>
      <c r="J1059" s="142"/>
      <c r="K1059" s="144"/>
      <c r="L1059" s="151"/>
      <c r="M1059" s="146" t="str">
        <f t="shared" si="17"/>
        <v xml:space="preserve">   </v>
      </c>
    </row>
    <row r="1060" spans="1:13" s="62" customFormat="1" hidden="1" x14ac:dyDescent="0.2">
      <c r="A1060" s="367"/>
      <c r="B1060" s="365"/>
      <c r="C1060" s="147"/>
      <c r="D1060" s="148"/>
      <c r="E1060" s="149"/>
      <c r="F1060" s="150"/>
      <c r="G1060" s="143"/>
      <c r="H1060" s="143"/>
      <c r="I1060" s="142"/>
      <c r="J1060" s="142"/>
      <c r="K1060" s="144"/>
      <c r="L1060" s="151"/>
      <c r="M1060" s="146" t="str">
        <f t="shared" si="17"/>
        <v xml:space="preserve">   </v>
      </c>
    </row>
    <row r="1061" spans="1:13" s="62" customFormat="1" hidden="1" x14ac:dyDescent="0.2">
      <c r="A1061" s="367"/>
      <c r="B1061" s="365"/>
      <c r="C1061" s="147"/>
      <c r="D1061" s="148"/>
      <c r="E1061" s="149"/>
      <c r="F1061" s="150"/>
      <c r="G1061" s="143"/>
      <c r="H1061" s="143"/>
      <c r="I1061" s="142"/>
      <c r="J1061" s="142"/>
      <c r="K1061" s="144"/>
      <c r="L1061" s="151"/>
      <c r="M1061" s="146" t="str">
        <f t="shared" si="17"/>
        <v xml:space="preserve">   </v>
      </c>
    </row>
    <row r="1062" spans="1:13" s="62" customFormat="1" hidden="1" x14ac:dyDescent="0.2">
      <c r="A1062" s="367"/>
      <c r="B1062" s="365"/>
      <c r="C1062" s="147"/>
      <c r="D1062" s="148"/>
      <c r="E1062" s="149"/>
      <c r="F1062" s="150"/>
      <c r="G1062" s="143"/>
      <c r="H1062" s="143"/>
      <c r="I1062" s="142"/>
      <c r="J1062" s="142"/>
      <c r="K1062" s="144"/>
      <c r="L1062" s="151"/>
      <c r="M1062" s="146" t="str">
        <f t="shared" si="17"/>
        <v xml:space="preserve">   </v>
      </c>
    </row>
    <row r="1063" spans="1:13" s="62" customFormat="1" ht="12.75" hidden="1" customHeight="1" x14ac:dyDescent="0.2">
      <c r="A1063" s="367" t="s">
        <v>84</v>
      </c>
      <c r="B1063" s="365" t="s">
        <v>105</v>
      </c>
      <c r="C1063" s="142"/>
      <c r="D1063" s="142"/>
      <c r="E1063" s="142"/>
      <c r="F1063" s="142"/>
      <c r="G1063" s="143"/>
      <c r="H1063" s="143"/>
      <c r="I1063" s="142"/>
      <c r="J1063" s="142"/>
      <c r="K1063" s="144"/>
      <c r="L1063" s="145" t="str">
        <f>CONCATENATE(C1063," ",D1063," ",E1063," ",F1063," ",C1064," ",D1064," ",E1064," ",F1064)</f>
        <v xml:space="preserve">       </v>
      </c>
      <c r="M1063" s="146" t="str">
        <f t="shared" si="17"/>
        <v xml:space="preserve">   </v>
      </c>
    </row>
    <row r="1064" spans="1:13" s="62" customFormat="1" hidden="1" x14ac:dyDescent="0.2">
      <c r="A1064" s="367"/>
      <c r="B1064" s="365"/>
      <c r="C1064" s="147"/>
      <c r="D1064" s="148"/>
      <c r="E1064" s="149"/>
      <c r="F1064" s="150"/>
      <c r="G1064" s="143"/>
      <c r="H1064" s="143"/>
      <c r="I1064" s="142"/>
      <c r="J1064" s="142"/>
      <c r="K1064" s="144"/>
      <c r="L1064" s="151"/>
      <c r="M1064" s="146" t="str">
        <f t="shared" si="17"/>
        <v xml:space="preserve">   </v>
      </c>
    </row>
    <row r="1065" spans="1:13" s="62" customFormat="1" hidden="1" x14ac:dyDescent="0.2">
      <c r="A1065" s="367"/>
      <c r="B1065" s="365"/>
      <c r="C1065" s="147"/>
      <c r="D1065" s="148"/>
      <c r="E1065" s="149"/>
      <c r="F1065" s="150"/>
      <c r="G1065" s="143"/>
      <c r="H1065" s="143"/>
      <c r="I1065" s="142"/>
      <c r="J1065" s="142"/>
      <c r="K1065" s="144"/>
      <c r="L1065" s="151"/>
      <c r="M1065" s="146" t="str">
        <f t="shared" si="17"/>
        <v xml:space="preserve">   </v>
      </c>
    </row>
    <row r="1066" spans="1:13" s="62" customFormat="1" hidden="1" x14ac:dyDescent="0.2">
      <c r="A1066" s="367"/>
      <c r="B1066" s="365"/>
      <c r="C1066" s="147"/>
      <c r="D1066" s="148"/>
      <c r="E1066" s="149"/>
      <c r="F1066" s="150"/>
      <c r="G1066" s="143"/>
      <c r="H1066" s="143"/>
      <c r="I1066" s="142"/>
      <c r="J1066" s="142"/>
      <c r="K1066" s="144"/>
      <c r="L1066" s="151"/>
      <c r="M1066" s="146" t="str">
        <f t="shared" si="17"/>
        <v xml:space="preserve">   </v>
      </c>
    </row>
    <row r="1067" spans="1:13" s="62" customFormat="1" hidden="1" x14ac:dyDescent="0.2">
      <c r="A1067" s="367"/>
      <c r="B1067" s="365"/>
      <c r="C1067" s="147"/>
      <c r="D1067" s="148"/>
      <c r="E1067" s="149"/>
      <c r="F1067" s="150"/>
      <c r="G1067" s="143"/>
      <c r="H1067" s="143"/>
      <c r="I1067" s="142"/>
      <c r="J1067" s="142"/>
      <c r="K1067" s="144"/>
      <c r="L1067" s="151"/>
      <c r="M1067" s="146" t="str">
        <f t="shared" si="17"/>
        <v xml:space="preserve">   </v>
      </c>
    </row>
    <row r="1068" spans="1:13" s="62" customFormat="1" hidden="1" x14ac:dyDescent="0.2">
      <c r="A1068" s="367"/>
      <c r="B1068" s="365"/>
      <c r="C1068" s="147"/>
      <c r="D1068" s="148"/>
      <c r="E1068" s="149"/>
      <c r="F1068" s="150"/>
      <c r="G1068" s="143"/>
      <c r="H1068" s="143"/>
      <c r="I1068" s="142"/>
      <c r="J1068" s="142"/>
      <c r="K1068" s="144"/>
      <c r="L1068" s="151"/>
      <c r="M1068" s="146" t="str">
        <f t="shared" si="17"/>
        <v xml:space="preserve">   </v>
      </c>
    </row>
    <row r="1069" spans="1:13" s="62" customFormat="1" hidden="1" x14ac:dyDescent="0.2">
      <c r="A1069" s="367"/>
      <c r="B1069" s="365"/>
      <c r="C1069" s="147"/>
      <c r="D1069" s="148"/>
      <c r="E1069" s="149"/>
      <c r="F1069" s="150"/>
      <c r="G1069" s="143"/>
      <c r="H1069" s="143"/>
      <c r="I1069" s="142"/>
      <c r="J1069" s="142"/>
      <c r="K1069" s="144"/>
      <c r="L1069" s="151"/>
      <c r="M1069" s="146" t="str">
        <f t="shared" si="17"/>
        <v xml:space="preserve">   </v>
      </c>
    </row>
    <row r="1070" spans="1:13" s="62" customFormat="1" hidden="1" x14ac:dyDescent="0.2">
      <c r="A1070" s="367"/>
      <c r="B1070" s="365"/>
      <c r="C1070" s="147"/>
      <c r="D1070" s="148"/>
      <c r="E1070" s="149"/>
      <c r="F1070" s="150"/>
      <c r="G1070" s="143"/>
      <c r="H1070" s="143"/>
      <c r="I1070" s="142"/>
      <c r="J1070" s="142"/>
      <c r="K1070" s="144"/>
      <c r="L1070" s="151"/>
      <c r="M1070" s="146" t="str">
        <f t="shared" si="17"/>
        <v xml:space="preserve">   </v>
      </c>
    </row>
    <row r="1071" spans="1:13" s="62" customFormat="1" hidden="1" x14ac:dyDescent="0.2">
      <c r="A1071" s="367"/>
      <c r="B1071" s="365"/>
      <c r="C1071" s="147"/>
      <c r="D1071" s="148"/>
      <c r="E1071" s="149"/>
      <c r="F1071" s="150"/>
      <c r="G1071" s="143"/>
      <c r="H1071" s="143"/>
      <c r="I1071" s="142"/>
      <c r="J1071" s="142"/>
      <c r="K1071" s="144"/>
      <c r="L1071" s="151"/>
      <c r="M1071" s="146" t="str">
        <f t="shared" si="17"/>
        <v xml:space="preserve">   </v>
      </c>
    </row>
    <row r="1072" spans="1:13" s="62" customFormat="1" hidden="1" x14ac:dyDescent="0.2">
      <c r="A1072" s="367"/>
      <c r="B1072" s="365"/>
      <c r="C1072" s="147"/>
      <c r="D1072" s="148"/>
      <c r="E1072" s="149"/>
      <c r="F1072" s="150"/>
      <c r="G1072" s="143"/>
      <c r="H1072" s="143"/>
      <c r="I1072" s="142"/>
      <c r="J1072" s="142"/>
      <c r="K1072" s="144"/>
      <c r="L1072" s="151"/>
      <c r="M1072" s="146" t="str">
        <f t="shared" si="17"/>
        <v xml:space="preserve">   </v>
      </c>
    </row>
    <row r="1073" spans="1:13" s="62" customFormat="1" ht="12.75" hidden="1" customHeight="1" x14ac:dyDescent="0.2">
      <c r="A1073" s="367" t="s">
        <v>84</v>
      </c>
      <c r="B1073" s="365" t="s">
        <v>105</v>
      </c>
      <c r="C1073" s="142"/>
      <c r="D1073" s="142"/>
      <c r="E1073" s="142"/>
      <c r="F1073" s="142"/>
      <c r="G1073" s="143"/>
      <c r="H1073" s="143"/>
      <c r="I1073" s="142"/>
      <c r="J1073" s="142"/>
      <c r="K1073" s="144"/>
      <c r="L1073" s="145" t="str">
        <f>CONCATENATE(C1073," ",D1073," ",E1073," ",F1073," ",C1074," ",D1074," ",E1074," ",F1074)</f>
        <v xml:space="preserve">       </v>
      </c>
      <c r="M1073" s="146" t="str">
        <f t="shared" si="17"/>
        <v xml:space="preserve">   </v>
      </c>
    </row>
    <row r="1074" spans="1:13" s="62" customFormat="1" hidden="1" x14ac:dyDescent="0.2">
      <c r="A1074" s="367"/>
      <c r="B1074" s="365"/>
      <c r="C1074" s="147"/>
      <c r="D1074" s="148"/>
      <c r="E1074" s="149"/>
      <c r="F1074" s="150"/>
      <c r="G1074" s="143"/>
      <c r="H1074" s="143"/>
      <c r="I1074" s="142"/>
      <c r="J1074" s="142"/>
      <c r="K1074" s="144"/>
      <c r="L1074" s="151"/>
      <c r="M1074" s="146" t="str">
        <f t="shared" si="17"/>
        <v xml:space="preserve">   </v>
      </c>
    </row>
    <row r="1075" spans="1:13" s="62" customFormat="1" hidden="1" x14ac:dyDescent="0.2">
      <c r="A1075" s="367"/>
      <c r="B1075" s="365"/>
      <c r="C1075" s="147"/>
      <c r="D1075" s="148"/>
      <c r="E1075" s="149"/>
      <c r="F1075" s="150"/>
      <c r="G1075" s="143"/>
      <c r="H1075" s="143"/>
      <c r="I1075" s="142"/>
      <c r="J1075" s="142"/>
      <c r="K1075" s="144"/>
      <c r="L1075" s="151"/>
      <c r="M1075" s="146" t="str">
        <f t="shared" si="17"/>
        <v xml:space="preserve">   </v>
      </c>
    </row>
    <row r="1076" spans="1:13" s="62" customFormat="1" hidden="1" x14ac:dyDescent="0.2">
      <c r="A1076" s="367"/>
      <c r="B1076" s="365"/>
      <c r="C1076" s="147"/>
      <c r="D1076" s="148"/>
      <c r="E1076" s="149"/>
      <c r="F1076" s="150"/>
      <c r="G1076" s="143"/>
      <c r="H1076" s="143"/>
      <c r="I1076" s="142"/>
      <c r="J1076" s="142"/>
      <c r="K1076" s="144"/>
      <c r="L1076" s="151"/>
      <c r="M1076" s="146" t="str">
        <f t="shared" si="17"/>
        <v xml:space="preserve">   </v>
      </c>
    </row>
    <row r="1077" spans="1:13" s="62" customFormat="1" hidden="1" x14ac:dyDescent="0.2">
      <c r="A1077" s="367"/>
      <c r="B1077" s="365"/>
      <c r="C1077" s="147"/>
      <c r="D1077" s="148"/>
      <c r="E1077" s="149"/>
      <c r="F1077" s="150"/>
      <c r="G1077" s="143"/>
      <c r="H1077" s="143"/>
      <c r="I1077" s="142"/>
      <c r="J1077" s="142"/>
      <c r="K1077" s="144"/>
      <c r="L1077" s="151"/>
      <c r="M1077" s="146" t="str">
        <f t="shared" si="17"/>
        <v xml:space="preserve">   </v>
      </c>
    </row>
    <row r="1078" spans="1:13" s="62" customFormat="1" hidden="1" x14ac:dyDescent="0.2">
      <c r="A1078" s="367"/>
      <c r="B1078" s="365"/>
      <c r="C1078" s="147"/>
      <c r="D1078" s="148"/>
      <c r="E1078" s="149"/>
      <c r="F1078" s="150"/>
      <c r="G1078" s="143"/>
      <c r="H1078" s="143"/>
      <c r="I1078" s="142"/>
      <c r="J1078" s="142"/>
      <c r="K1078" s="144"/>
      <c r="L1078" s="151"/>
      <c r="M1078" s="146" t="str">
        <f t="shared" si="17"/>
        <v xml:space="preserve">   </v>
      </c>
    </row>
    <row r="1079" spans="1:13" s="62" customFormat="1" hidden="1" x14ac:dyDescent="0.2">
      <c r="A1079" s="367"/>
      <c r="B1079" s="365"/>
      <c r="C1079" s="147"/>
      <c r="D1079" s="148"/>
      <c r="E1079" s="149"/>
      <c r="F1079" s="150"/>
      <c r="G1079" s="143"/>
      <c r="H1079" s="143"/>
      <c r="I1079" s="142"/>
      <c r="J1079" s="142"/>
      <c r="K1079" s="144"/>
      <c r="L1079" s="151"/>
      <c r="M1079" s="146" t="str">
        <f t="shared" si="17"/>
        <v xml:space="preserve">   </v>
      </c>
    </row>
    <row r="1080" spans="1:13" s="62" customFormat="1" hidden="1" x14ac:dyDescent="0.2">
      <c r="A1080" s="367"/>
      <c r="B1080" s="365"/>
      <c r="C1080" s="147"/>
      <c r="D1080" s="148"/>
      <c r="E1080" s="149"/>
      <c r="F1080" s="150"/>
      <c r="G1080" s="143"/>
      <c r="H1080" s="143"/>
      <c r="I1080" s="142"/>
      <c r="J1080" s="142"/>
      <c r="K1080" s="144"/>
      <c r="L1080" s="151"/>
      <c r="M1080" s="146" t="str">
        <f t="shared" si="17"/>
        <v xml:space="preserve">   </v>
      </c>
    </row>
    <row r="1081" spans="1:13" s="62" customFormat="1" hidden="1" x14ac:dyDescent="0.2">
      <c r="A1081" s="367"/>
      <c r="B1081" s="365"/>
      <c r="C1081" s="147"/>
      <c r="D1081" s="148"/>
      <c r="E1081" s="149"/>
      <c r="F1081" s="150"/>
      <c r="G1081" s="143"/>
      <c r="H1081" s="143"/>
      <c r="I1081" s="142"/>
      <c r="J1081" s="142"/>
      <c r="K1081" s="144"/>
      <c r="L1081" s="151"/>
      <c r="M1081" s="146" t="str">
        <f t="shared" si="17"/>
        <v xml:space="preserve">   </v>
      </c>
    </row>
    <row r="1082" spans="1:13" s="62" customFormat="1" hidden="1" x14ac:dyDescent="0.2">
      <c r="A1082" s="367"/>
      <c r="B1082" s="365"/>
      <c r="C1082" s="147"/>
      <c r="D1082" s="148"/>
      <c r="E1082" s="149"/>
      <c r="F1082" s="150"/>
      <c r="G1082" s="143"/>
      <c r="H1082" s="143"/>
      <c r="I1082" s="142"/>
      <c r="J1082" s="142"/>
      <c r="K1082" s="144"/>
      <c r="L1082" s="151"/>
      <c r="M1082" s="146" t="str">
        <f t="shared" si="17"/>
        <v xml:space="preserve">   </v>
      </c>
    </row>
    <row r="1083" spans="1:13" s="62" customFormat="1" ht="12.75" hidden="1" customHeight="1" x14ac:dyDescent="0.2">
      <c r="A1083" s="367" t="s">
        <v>84</v>
      </c>
      <c r="B1083" s="365" t="s">
        <v>105</v>
      </c>
      <c r="C1083" s="142"/>
      <c r="D1083" s="142"/>
      <c r="E1083" s="142"/>
      <c r="F1083" s="142"/>
      <c r="G1083" s="143"/>
      <c r="H1083" s="143"/>
      <c r="I1083" s="142"/>
      <c r="J1083" s="142"/>
      <c r="K1083" s="144"/>
      <c r="L1083" s="145" t="str">
        <f>CONCATENATE(C1083," ",D1083," ",E1083," ",F1083," ",C1084," ",D1084," ",E1084," ",F1084)</f>
        <v xml:space="preserve">       </v>
      </c>
      <c r="M1083" s="146" t="str">
        <f t="shared" si="17"/>
        <v xml:space="preserve">   </v>
      </c>
    </row>
    <row r="1084" spans="1:13" s="62" customFormat="1" hidden="1" x14ac:dyDescent="0.2">
      <c r="A1084" s="367"/>
      <c r="B1084" s="365"/>
      <c r="C1084" s="147"/>
      <c r="D1084" s="148"/>
      <c r="E1084" s="149"/>
      <c r="F1084" s="150"/>
      <c r="G1084" s="143"/>
      <c r="H1084" s="143"/>
      <c r="I1084" s="142"/>
      <c r="J1084" s="142"/>
      <c r="K1084" s="144"/>
      <c r="L1084" s="151"/>
      <c r="M1084" s="146" t="str">
        <f t="shared" si="17"/>
        <v xml:space="preserve">   </v>
      </c>
    </row>
    <row r="1085" spans="1:13" s="62" customFormat="1" hidden="1" x14ac:dyDescent="0.2">
      <c r="A1085" s="367"/>
      <c r="B1085" s="365"/>
      <c r="C1085" s="147"/>
      <c r="D1085" s="148"/>
      <c r="E1085" s="149"/>
      <c r="F1085" s="150"/>
      <c r="G1085" s="143"/>
      <c r="H1085" s="143"/>
      <c r="I1085" s="142"/>
      <c r="J1085" s="142"/>
      <c r="K1085" s="144"/>
      <c r="L1085" s="151"/>
      <c r="M1085" s="146" t="str">
        <f t="shared" si="17"/>
        <v xml:space="preserve">   </v>
      </c>
    </row>
    <row r="1086" spans="1:13" s="62" customFormat="1" hidden="1" x14ac:dyDescent="0.2">
      <c r="A1086" s="367"/>
      <c r="B1086" s="365"/>
      <c r="C1086" s="147"/>
      <c r="D1086" s="148"/>
      <c r="E1086" s="149"/>
      <c r="F1086" s="150"/>
      <c r="G1086" s="143"/>
      <c r="H1086" s="143"/>
      <c r="I1086" s="142"/>
      <c r="J1086" s="142"/>
      <c r="K1086" s="144"/>
      <c r="L1086" s="151"/>
      <c r="M1086" s="146" t="str">
        <f t="shared" si="17"/>
        <v xml:space="preserve">   </v>
      </c>
    </row>
    <row r="1087" spans="1:13" s="62" customFormat="1" hidden="1" x14ac:dyDescent="0.2">
      <c r="A1087" s="367"/>
      <c r="B1087" s="365"/>
      <c r="C1087" s="147"/>
      <c r="D1087" s="148"/>
      <c r="E1087" s="149"/>
      <c r="F1087" s="150"/>
      <c r="G1087" s="143"/>
      <c r="H1087" s="143"/>
      <c r="I1087" s="142"/>
      <c r="J1087" s="142"/>
      <c r="K1087" s="144"/>
      <c r="L1087" s="151"/>
      <c r="M1087" s="146" t="str">
        <f t="shared" si="17"/>
        <v xml:space="preserve">   </v>
      </c>
    </row>
    <row r="1088" spans="1:13" s="62" customFormat="1" hidden="1" x14ac:dyDescent="0.2">
      <c r="A1088" s="367"/>
      <c r="B1088" s="365"/>
      <c r="C1088" s="147"/>
      <c r="D1088" s="148"/>
      <c r="E1088" s="149"/>
      <c r="F1088" s="150"/>
      <c r="G1088" s="143"/>
      <c r="H1088" s="143"/>
      <c r="I1088" s="142"/>
      <c r="J1088" s="142"/>
      <c r="K1088" s="144"/>
      <c r="L1088" s="151"/>
      <c r="M1088" s="146" t="str">
        <f t="shared" si="17"/>
        <v xml:space="preserve">   </v>
      </c>
    </row>
    <row r="1089" spans="1:13" s="62" customFormat="1" hidden="1" x14ac:dyDescent="0.2">
      <c r="A1089" s="367"/>
      <c r="B1089" s="365"/>
      <c r="C1089" s="147"/>
      <c r="D1089" s="148"/>
      <c r="E1089" s="149"/>
      <c r="F1089" s="150"/>
      <c r="G1089" s="143"/>
      <c r="H1089" s="143"/>
      <c r="I1089" s="142"/>
      <c r="J1089" s="142"/>
      <c r="K1089" s="144"/>
      <c r="L1089" s="151"/>
      <c r="M1089" s="146" t="str">
        <f t="shared" si="17"/>
        <v xml:space="preserve">   </v>
      </c>
    </row>
    <row r="1090" spans="1:13" s="62" customFormat="1" hidden="1" x14ac:dyDescent="0.2">
      <c r="A1090" s="367"/>
      <c r="B1090" s="365"/>
      <c r="C1090" s="147"/>
      <c r="D1090" s="148"/>
      <c r="E1090" s="149"/>
      <c r="F1090" s="150"/>
      <c r="G1090" s="143"/>
      <c r="H1090" s="143"/>
      <c r="I1090" s="142"/>
      <c r="J1090" s="142"/>
      <c r="K1090" s="144"/>
      <c r="L1090" s="151"/>
      <c r="M1090" s="146" t="str">
        <f t="shared" si="17"/>
        <v xml:space="preserve">   </v>
      </c>
    </row>
    <row r="1091" spans="1:13" s="62" customFormat="1" hidden="1" x14ac:dyDescent="0.2">
      <c r="A1091" s="367"/>
      <c r="B1091" s="365"/>
      <c r="C1091" s="147"/>
      <c r="D1091" s="148"/>
      <c r="E1091" s="149"/>
      <c r="F1091" s="150"/>
      <c r="G1091" s="143"/>
      <c r="H1091" s="143"/>
      <c r="I1091" s="142"/>
      <c r="J1091" s="142"/>
      <c r="K1091" s="144"/>
      <c r="L1091" s="151"/>
      <c r="M1091" s="146" t="str">
        <f t="shared" si="17"/>
        <v xml:space="preserve">   </v>
      </c>
    </row>
    <row r="1092" spans="1:13" s="62" customFormat="1" hidden="1" x14ac:dyDescent="0.2">
      <c r="A1092" s="367"/>
      <c r="B1092" s="365"/>
      <c r="C1092" s="147"/>
      <c r="D1092" s="148"/>
      <c r="E1092" s="149"/>
      <c r="F1092" s="150"/>
      <c r="G1092" s="143"/>
      <c r="H1092" s="143"/>
      <c r="I1092" s="142"/>
      <c r="J1092" s="142"/>
      <c r="K1092" s="144"/>
      <c r="L1092" s="151"/>
      <c r="M1092" s="146" t="str">
        <f t="shared" si="17"/>
        <v xml:space="preserve">   </v>
      </c>
    </row>
    <row r="1093" spans="1:13" s="62" customFormat="1" ht="12.75" hidden="1" customHeight="1" x14ac:dyDescent="0.2">
      <c r="A1093" s="367" t="s">
        <v>84</v>
      </c>
      <c r="B1093" s="365" t="s">
        <v>105</v>
      </c>
      <c r="C1093" s="142"/>
      <c r="D1093" s="142"/>
      <c r="E1093" s="142"/>
      <c r="F1093" s="142"/>
      <c r="G1093" s="143"/>
      <c r="H1093" s="143"/>
      <c r="I1093" s="142"/>
      <c r="J1093" s="142"/>
      <c r="K1093" s="144"/>
      <c r="L1093" s="145" t="str">
        <f>CONCATENATE(C1093," ",D1093," ",E1093," ",F1093," ",C1094," ",D1094," ",E1094," ",F1094)</f>
        <v xml:space="preserve">       </v>
      </c>
      <c r="M1093" s="146" t="str">
        <f t="shared" si="17"/>
        <v xml:space="preserve">   </v>
      </c>
    </row>
    <row r="1094" spans="1:13" s="62" customFormat="1" hidden="1" x14ac:dyDescent="0.2">
      <c r="A1094" s="367"/>
      <c r="B1094" s="365"/>
      <c r="C1094" s="147"/>
      <c r="D1094" s="148"/>
      <c r="E1094" s="149"/>
      <c r="F1094" s="150"/>
      <c r="G1094" s="143"/>
      <c r="H1094" s="143"/>
      <c r="I1094" s="142"/>
      <c r="J1094" s="142"/>
      <c r="K1094" s="144"/>
      <c r="L1094" s="151"/>
      <c r="M1094" s="146" t="str">
        <f t="shared" si="17"/>
        <v xml:space="preserve">   </v>
      </c>
    </row>
    <row r="1095" spans="1:13" s="62" customFormat="1" hidden="1" x14ac:dyDescent="0.2">
      <c r="A1095" s="367"/>
      <c r="B1095" s="365"/>
      <c r="C1095" s="147"/>
      <c r="D1095" s="148"/>
      <c r="E1095" s="149"/>
      <c r="F1095" s="150"/>
      <c r="G1095" s="143"/>
      <c r="H1095" s="143"/>
      <c r="I1095" s="142"/>
      <c r="J1095" s="142"/>
      <c r="K1095" s="144"/>
      <c r="L1095" s="151"/>
      <c r="M1095" s="146" t="str">
        <f t="shared" si="17"/>
        <v xml:space="preserve">   </v>
      </c>
    </row>
    <row r="1096" spans="1:13" s="62" customFormat="1" hidden="1" x14ac:dyDescent="0.2">
      <c r="A1096" s="367"/>
      <c r="B1096" s="365"/>
      <c r="C1096" s="147"/>
      <c r="D1096" s="148"/>
      <c r="E1096" s="149"/>
      <c r="F1096" s="150"/>
      <c r="G1096" s="143"/>
      <c r="H1096" s="143"/>
      <c r="I1096" s="142"/>
      <c r="J1096" s="142"/>
      <c r="K1096" s="144"/>
      <c r="L1096" s="151"/>
      <c r="M1096" s="146" t="str">
        <f t="shared" si="17"/>
        <v xml:space="preserve">   </v>
      </c>
    </row>
    <row r="1097" spans="1:13" s="62" customFormat="1" hidden="1" x14ac:dyDescent="0.2">
      <c r="A1097" s="367"/>
      <c r="B1097" s="365"/>
      <c r="C1097" s="147"/>
      <c r="D1097" s="148"/>
      <c r="E1097" s="149"/>
      <c r="F1097" s="150"/>
      <c r="G1097" s="143"/>
      <c r="H1097" s="143"/>
      <c r="I1097" s="142"/>
      <c r="J1097" s="142"/>
      <c r="K1097" s="144"/>
      <c r="L1097" s="151"/>
      <c r="M1097" s="146" t="str">
        <f t="shared" si="17"/>
        <v xml:space="preserve">   </v>
      </c>
    </row>
    <row r="1098" spans="1:13" s="62" customFormat="1" hidden="1" x14ac:dyDescent="0.2">
      <c r="A1098" s="367"/>
      <c r="B1098" s="365"/>
      <c r="C1098" s="147"/>
      <c r="D1098" s="148"/>
      <c r="E1098" s="149"/>
      <c r="F1098" s="150"/>
      <c r="G1098" s="143"/>
      <c r="H1098" s="143"/>
      <c r="I1098" s="142"/>
      <c r="J1098" s="142"/>
      <c r="K1098" s="144"/>
      <c r="L1098" s="151"/>
      <c r="M1098" s="146" t="str">
        <f t="shared" si="17"/>
        <v xml:space="preserve">   </v>
      </c>
    </row>
    <row r="1099" spans="1:13" s="62" customFormat="1" hidden="1" x14ac:dyDescent="0.2">
      <c r="A1099" s="367"/>
      <c r="B1099" s="365"/>
      <c r="C1099" s="147"/>
      <c r="D1099" s="148"/>
      <c r="E1099" s="149"/>
      <c r="F1099" s="150"/>
      <c r="G1099" s="143"/>
      <c r="H1099" s="143"/>
      <c r="I1099" s="142"/>
      <c r="J1099" s="142"/>
      <c r="K1099" s="144"/>
      <c r="L1099" s="151"/>
      <c r="M1099" s="146" t="str">
        <f t="shared" ref="M1099:M1162" si="18">CONCATENATE(G1099," ",H1099," ",I1099," ",J1099)</f>
        <v xml:space="preserve">   </v>
      </c>
    </row>
    <row r="1100" spans="1:13" s="62" customFormat="1" hidden="1" x14ac:dyDescent="0.2">
      <c r="A1100" s="367"/>
      <c r="B1100" s="365"/>
      <c r="C1100" s="147"/>
      <c r="D1100" s="148"/>
      <c r="E1100" s="149"/>
      <c r="F1100" s="150"/>
      <c r="G1100" s="143"/>
      <c r="H1100" s="143"/>
      <c r="I1100" s="142"/>
      <c r="J1100" s="142"/>
      <c r="K1100" s="144"/>
      <c r="L1100" s="151"/>
      <c r="M1100" s="146" t="str">
        <f t="shared" si="18"/>
        <v xml:space="preserve">   </v>
      </c>
    </row>
    <row r="1101" spans="1:13" s="62" customFormat="1" hidden="1" x14ac:dyDescent="0.2">
      <c r="A1101" s="367"/>
      <c r="B1101" s="365"/>
      <c r="C1101" s="147"/>
      <c r="D1101" s="148"/>
      <c r="E1101" s="149"/>
      <c r="F1101" s="150"/>
      <c r="G1101" s="143"/>
      <c r="H1101" s="143"/>
      <c r="I1101" s="142"/>
      <c r="J1101" s="142"/>
      <c r="K1101" s="144"/>
      <c r="L1101" s="151"/>
      <c r="M1101" s="146" t="str">
        <f t="shared" si="18"/>
        <v xml:space="preserve">   </v>
      </c>
    </row>
    <row r="1102" spans="1:13" s="62" customFormat="1" hidden="1" x14ac:dyDescent="0.2">
      <c r="A1102" s="367"/>
      <c r="B1102" s="365"/>
      <c r="C1102" s="147"/>
      <c r="D1102" s="148"/>
      <c r="E1102" s="149"/>
      <c r="F1102" s="150"/>
      <c r="G1102" s="143"/>
      <c r="H1102" s="143"/>
      <c r="I1102" s="142"/>
      <c r="J1102" s="142"/>
      <c r="K1102" s="144"/>
      <c r="L1102" s="151"/>
      <c r="M1102" s="146" t="str">
        <f t="shared" si="18"/>
        <v xml:space="preserve">   </v>
      </c>
    </row>
    <row r="1103" spans="1:13" s="62" customFormat="1" ht="12.75" hidden="1" customHeight="1" x14ac:dyDescent="0.2">
      <c r="A1103" s="367" t="s">
        <v>84</v>
      </c>
      <c r="B1103" s="365" t="s">
        <v>105</v>
      </c>
      <c r="C1103" s="142"/>
      <c r="D1103" s="142"/>
      <c r="E1103" s="142"/>
      <c r="F1103" s="142"/>
      <c r="G1103" s="143"/>
      <c r="H1103" s="143"/>
      <c r="I1103" s="142"/>
      <c r="J1103" s="142"/>
      <c r="K1103" s="144"/>
      <c r="L1103" s="145" t="str">
        <f>CONCATENATE(C1103," ",D1103," ",E1103," ",F1103," ",C1104," ",D1104," ",E1104," ",F1104)</f>
        <v xml:space="preserve">       </v>
      </c>
      <c r="M1103" s="146" t="str">
        <f t="shared" si="18"/>
        <v xml:space="preserve">   </v>
      </c>
    </row>
    <row r="1104" spans="1:13" s="62" customFormat="1" hidden="1" x14ac:dyDescent="0.2">
      <c r="A1104" s="367"/>
      <c r="B1104" s="365"/>
      <c r="C1104" s="147"/>
      <c r="D1104" s="148"/>
      <c r="E1104" s="149"/>
      <c r="F1104" s="150"/>
      <c r="G1104" s="143"/>
      <c r="H1104" s="143"/>
      <c r="I1104" s="142"/>
      <c r="J1104" s="142"/>
      <c r="K1104" s="144"/>
      <c r="L1104" s="151"/>
      <c r="M1104" s="146" t="str">
        <f t="shared" si="18"/>
        <v xml:space="preserve">   </v>
      </c>
    </row>
    <row r="1105" spans="1:13" s="62" customFormat="1" hidden="1" x14ac:dyDescent="0.2">
      <c r="A1105" s="367"/>
      <c r="B1105" s="365"/>
      <c r="C1105" s="147"/>
      <c r="D1105" s="148"/>
      <c r="E1105" s="149"/>
      <c r="F1105" s="150"/>
      <c r="G1105" s="143"/>
      <c r="H1105" s="143"/>
      <c r="I1105" s="142"/>
      <c r="J1105" s="142"/>
      <c r="K1105" s="144"/>
      <c r="L1105" s="151"/>
      <c r="M1105" s="146" t="str">
        <f t="shared" si="18"/>
        <v xml:space="preserve">   </v>
      </c>
    </row>
    <row r="1106" spans="1:13" s="62" customFormat="1" hidden="1" x14ac:dyDescent="0.2">
      <c r="A1106" s="367"/>
      <c r="B1106" s="365"/>
      <c r="C1106" s="147"/>
      <c r="D1106" s="148"/>
      <c r="E1106" s="149"/>
      <c r="F1106" s="150"/>
      <c r="G1106" s="143"/>
      <c r="H1106" s="143"/>
      <c r="I1106" s="142"/>
      <c r="J1106" s="142"/>
      <c r="K1106" s="144"/>
      <c r="L1106" s="151"/>
      <c r="M1106" s="146" t="str">
        <f t="shared" si="18"/>
        <v xml:space="preserve">   </v>
      </c>
    </row>
    <row r="1107" spans="1:13" s="62" customFormat="1" hidden="1" x14ac:dyDescent="0.2">
      <c r="A1107" s="367"/>
      <c r="B1107" s="365"/>
      <c r="C1107" s="147"/>
      <c r="D1107" s="148"/>
      <c r="E1107" s="149"/>
      <c r="F1107" s="150"/>
      <c r="G1107" s="143"/>
      <c r="H1107" s="143"/>
      <c r="I1107" s="142"/>
      <c r="J1107" s="142"/>
      <c r="K1107" s="144"/>
      <c r="L1107" s="151"/>
      <c r="M1107" s="146" t="str">
        <f t="shared" si="18"/>
        <v xml:space="preserve">   </v>
      </c>
    </row>
    <row r="1108" spans="1:13" s="62" customFormat="1" hidden="1" x14ac:dyDescent="0.2">
      <c r="A1108" s="367"/>
      <c r="B1108" s="365"/>
      <c r="C1108" s="147"/>
      <c r="D1108" s="148"/>
      <c r="E1108" s="149"/>
      <c r="F1108" s="150"/>
      <c r="G1108" s="143"/>
      <c r="H1108" s="143"/>
      <c r="I1108" s="142"/>
      <c r="J1108" s="142"/>
      <c r="K1108" s="144"/>
      <c r="L1108" s="151"/>
      <c r="M1108" s="146" t="str">
        <f t="shared" si="18"/>
        <v xml:space="preserve">   </v>
      </c>
    </row>
    <row r="1109" spans="1:13" s="62" customFormat="1" hidden="1" x14ac:dyDescent="0.2">
      <c r="A1109" s="367"/>
      <c r="B1109" s="365"/>
      <c r="C1109" s="147"/>
      <c r="D1109" s="148"/>
      <c r="E1109" s="149"/>
      <c r="F1109" s="150"/>
      <c r="G1109" s="143"/>
      <c r="H1109" s="143"/>
      <c r="I1109" s="142"/>
      <c r="J1109" s="142"/>
      <c r="K1109" s="144"/>
      <c r="L1109" s="151"/>
      <c r="M1109" s="146" t="str">
        <f t="shared" si="18"/>
        <v xml:space="preserve">   </v>
      </c>
    </row>
    <row r="1110" spans="1:13" s="62" customFormat="1" hidden="1" x14ac:dyDescent="0.2">
      <c r="A1110" s="367"/>
      <c r="B1110" s="365"/>
      <c r="C1110" s="147"/>
      <c r="D1110" s="148"/>
      <c r="E1110" s="149"/>
      <c r="F1110" s="150"/>
      <c r="G1110" s="143"/>
      <c r="H1110" s="143"/>
      <c r="I1110" s="142"/>
      <c r="J1110" s="142"/>
      <c r="K1110" s="144"/>
      <c r="L1110" s="151"/>
      <c r="M1110" s="146" t="str">
        <f t="shared" si="18"/>
        <v xml:space="preserve">   </v>
      </c>
    </row>
    <row r="1111" spans="1:13" s="62" customFormat="1" hidden="1" x14ac:dyDescent="0.2">
      <c r="A1111" s="367"/>
      <c r="B1111" s="365"/>
      <c r="C1111" s="147"/>
      <c r="D1111" s="148"/>
      <c r="E1111" s="149"/>
      <c r="F1111" s="150"/>
      <c r="G1111" s="143"/>
      <c r="H1111" s="143"/>
      <c r="I1111" s="142"/>
      <c r="J1111" s="142"/>
      <c r="K1111" s="144"/>
      <c r="L1111" s="151"/>
      <c r="M1111" s="146" t="str">
        <f t="shared" si="18"/>
        <v xml:space="preserve">   </v>
      </c>
    </row>
    <row r="1112" spans="1:13" s="62" customFormat="1" hidden="1" x14ac:dyDescent="0.2">
      <c r="A1112" s="367"/>
      <c r="B1112" s="365"/>
      <c r="C1112" s="147"/>
      <c r="D1112" s="148"/>
      <c r="E1112" s="149"/>
      <c r="F1112" s="150"/>
      <c r="G1112" s="143"/>
      <c r="H1112" s="143"/>
      <c r="I1112" s="142"/>
      <c r="J1112" s="142"/>
      <c r="K1112" s="144"/>
      <c r="L1112" s="151"/>
      <c r="M1112" s="146" t="str">
        <f t="shared" si="18"/>
        <v xml:space="preserve">   </v>
      </c>
    </row>
    <row r="1113" spans="1:13" s="54" customFormat="1" ht="15" hidden="1" customHeight="1" x14ac:dyDescent="0.2">
      <c r="A1113" s="367" t="s">
        <v>84</v>
      </c>
      <c r="B1113" s="364" t="s">
        <v>106</v>
      </c>
      <c r="C1113" s="142"/>
      <c r="D1113" s="142"/>
      <c r="E1113" s="142"/>
      <c r="F1113" s="142"/>
      <c r="G1113" s="143"/>
      <c r="H1113" s="143"/>
      <c r="I1113" s="142"/>
      <c r="J1113" s="142"/>
      <c r="K1113" s="144"/>
      <c r="L1113" s="152" t="str">
        <f>CONCATENATE(C1113," ",D1113," ",E1113," ",F1113," ",C1114," ",D1114," ",E1114," ",F1114)</f>
        <v xml:space="preserve">       </v>
      </c>
      <c r="M1113" s="146" t="str">
        <f t="shared" si="18"/>
        <v xml:space="preserve">   </v>
      </c>
    </row>
    <row r="1114" spans="1:13" s="54" customFormat="1" hidden="1" x14ac:dyDescent="0.2">
      <c r="A1114" s="367"/>
      <c r="B1114" s="364"/>
      <c r="C1114" s="153"/>
      <c r="D1114" s="148"/>
      <c r="E1114" s="149"/>
      <c r="F1114" s="150"/>
      <c r="G1114" s="143"/>
      <c r="H1114" s="143"/>
      <c r="I1114" s="142"/>
      <c r="J1114" s="142"/>
      <c r="K1114" s="144"/>
      <c r="L1114" s="151"/>
      <c r="M1114" s="146" t="str">
        <f t="shared" si="18"/>
        <v xml:space="preserve">   </v>
      </c>
    </row>
    <row r="1115" spans="1:13" s="54" customFormat="1" hidden="1" x14ac:dyDescent="0.2">
      <c r="A1115" s="367"/>
      <c r="B1115" s="364"/>
      <c r="C1115" s="147"/>
      <c r="D1115" s="148"/>
      <c r="E1115" s="149"/>
      <c r="F1115" s="150"/>
      <c r="G1115" s="143"/>
      <c r="H1115" s="143"/>
      <c r="I1115" s="142"/>
      <c r="J1115" s="142"/>
      <c r="K1115" s="144"/>
      <c r="L1115" s="151"/>
      <c r="M1115" s="146" t="str">
        <f t="shared" si="18"/>
        <v xml:space="preserve">   </v>
      </c>
    </row>
    <row r="1116" spans="1:13" s="54" customFormat="1" hidden="1" x14ac:dyDescent="0.2">
      <c r="A1116" s="367"/>
      <c r="B1116" s="364"/>
      <c r="C1116" s="147"/>
      <c r="D1116" s="148"/>
      <c r="E1116" s="149"/>
      <c r="F1116" s="150"/>
      <c r="G1116" s="143"/>
      <c r="H1116" s="143"/>
      <c r="I1116" s="142"/>
      <c r="J1116" s="142"/>
      <c r="K1116" s="144"/>
      <c r="L1116" s="151"/>
      <c r="M1116" s="146" t="str">
        <f t="shared" si="18"/>
        <v xml:space="preserve">   </v>
      </c>
    </row>
    <row r="1117" spans="1:13" s="62" customFormat="1" hidden="1" x14ac:dyDescent="0.2">
      <c r="A1117" s="367"/>
      <c r="B1117" s="364"/>
      <c r="C1117" s="147"/>
      <c r="D1117" s="148"/>
      <c r="E1117" s="149"/>
      <c r="F1117" s="150"/>
      <c r="G1117" s="143"/>
      <c r="H1117" s="143"/>
      <c r="I1117" s="142"/>
      <c r="J1117" s="142"/>
      <c r="K1117" s="144"/>
      <c r="L1117" s="151"/>
      <c r="M1117" s="146" t="str">
        <f t="shared" si="18"/>
        <v xml:space="preserve">   </v>
      </c>
    </row>
    <row r="1118" spans="1:13" s="62" customFormat="1" hidden="1" x14ac:dyDescent="0.2">
      <c r="A1118" s="367"/>
      <c r="B1118" s="364"/>
      <c r="C1118" s="147"/>
      <c r="D1118" s="148"/>
      <c r="E1118" s="149"/>
      <c r="F1118" s="150"/>
      <c r="G1118" s="143"/>
      <c r="H1118" s="143"/>
      <c r="I1118" s="142"/>
      <c r="J1118" s="142"/>
      <c r="K1118" s="144"/>
      <c r="L1118" s="151"/>
      <c r="M1118" s="146" t="str">
        <f t="shared" si="18"/>
        <v xml:space="preserve">   </v>
      </c>
    </row>
    <row r="1119" spans="1:13" s="62" customFormat="1" hidden="1" x14ac:dyDescent="0.2">
      <c r="A1119" s="367"/>
      <c r="B1119" s="364"/>
      <c r="C1119" s="147"/>
      <c r="D1119" s="148"/>
      <c r="E1119" s="149"/>
      <c r="F1119" s="150"/>
      <c r="G1119" s="143"/>
      <c r="H1119" s="143"/>
      <c r="I1119" s="142"/>
      <c r="J1119" s="142"/>
      <c r="K1119" s="144"/>
      <c r="L1119" s="151"/>
      <c r="M1119" s="146" t="str">
        <f t="shared" si="18"/>
        <v xml:space="preserve">   </v>
      </c>
    </row>
    <row r="1120" spans="1:13" s="62" customFormat="1" hidden="1" x14ac:dyDescent="0.2">
      <c r="A1120" s="367"/>
      <c r="B1120" s="364"/>
      <c r="C1120" s="147"/>
      <c r="D1120" s="148"/>
      <c r="E1120" s="149"/>
      <c r="F1120" s="150"/>
      <c r="G1120" s="143"/>
      <c r="H1120" s="143"/>
      <c r="I1120" s="142"/>
      <c r="J1120" s="142"/>
      <c r="K1120" s="144"/>
      <c r="L1120" s="151"/>
      <c r="M1120" s="146" t="str">
        <f t="shared" si="18"/>
        <v xml:space="preserve">   </v>
      </c>
    </row>
    <row r="1121" spans="1:13" s="54" customFormat="1" hidden="1" x14ac:dyDescent="0.2">
      <c r="A1121" s="367"/>
      <c r="B1121" s="364"/>
      <c r="C1121" s="147"/>
      <c r="D1121" s="148"/>
      <c r="E1121" s="149"/>
      <c r="F1121" s="150"/>
      <c r="G1121" s="143"/>
      <c r="H1121" s="143"/>
      <c r="I1121" s="142"/>
      <c r="J1121" s="142"/>
      <c r="K1121" s="144"/>
      <c r="L1121" s="151"/>
      <c r="M1121" s="146" t="str">
        <f t="shared" si="18"/>
        <v xml:space="preserve">   </v>
      </c>
    </row>
    <row r="1122" spans="1:13" s="54" customFormat="1" hidden="1" x14ac:dyDescent="0.2">
      <c r="A1122" s="367"/>
      <c r="B1122" s="364"/>
      <c r="C1122" s="154"/>
      <c r="D1122" s="155"/>
      <c r="E1122" s="156"/>
      <c r="F1122" s="157"/>
      <c r="G1122" s="143"/>
      <c r="H1122" s="143"/>
      <c r="I1122" s="142"/>
      <c r="J1122" s="142"/>
      <c r="K1122" s="144"/>
      <c r="L1122" s="151"/>
      <c r="M1122" s="146" t="str">
        <f t="shared" si="18"/>
        <v xml:space="preserve">   </v>
      </c>
    </row>
    <row r="1123" spans="1:13" s="54" customFormat="1" ht="15" hidden="1" customHeight="1" x14ac:dyDescent="0.2">
      <c r="A1123" s="367" t="s">
        <v>84</v>
      </c>
      <c r="B1123" s="364" t="s">
        <v>106</v>
      </c>
      <c r="C1123" s="142"/>
      <c r="D1123" s="142"/>
      <c r="E1123" s="142"/>
      <c r="F1123" s="142"/>
      <c r="G1123" s="143"/>
      <c r="H1123" s="143"/>
      <c r="I1123" s="142"/>
      <c r="J1123" s="142"/>
      <c r="K1123" s="144"/>
      <c r="L1123" s="152" t="str">
        <f>CONCATENATE(C1123," ",D1123," ",E1123," ",F1123," ",C1124," ",D1124," ",E1124," ",F1124)</f>
        <v xml:space="preserve">       </v>
      </c>
      <c r="M1123" s="146" t="str">
        <f t="shared" si="18"/>
        <v xml:space="preserve">   </v>
      </c>
    </row>
    <row r="1124" spans="1:13" s="54" customFormat="1" hidden="1" x14ac:dyDescent="0.2">
      <c r="A1124" s="367"/>
      <c r="B1124" s="364"/>
      <c r="C1124" s="153"/>
      <c r="D1124" s="148"/>
      <c r="E1124" s="149"/>
      <c r="F1124" s="150"/>
      <c r="G1124" s="143"/>
      <c r="H1124" s="143"/>
      <c r="I1124" s="142"/>
      <c r="J1124" s="142"/>
      <c r="K1124" s="144"/>
      <c r="L1124" s="151"/>
      <c r="M1124" s="146" t="str">
        <f t="shared" si="18"/>
        <v xml:space="preserve">   </v>
      </c>
    </row>
    <row r="1125" spans="1:13" s="54" customFormat="1" hidden="1" x14ac:dyDescent="0.2">
      <c r="A1125" s="367"/>
      <c r="B1125" s="364"/>
      <c r="C1125" s="147"/>
      <c r="D1125" s="148"/>
      <c r="E1125" s="149"/>
      <c r="F1125" s="150"/>
      <c r="G1125" s="143"/>
      <c r="H1125" s="143"/>
      <c r="I1125" s="142"/>
      <c r="J1125" s="142"/>
      <c r="K1125" s="144"/>
      <c r="L1125" s="151"/>
      <c r="M1125" s="146" t="str">
        <f t="shared" si="18"/>
        <v xml:space="preserve">   </v>
      </c>
    </row>
    <row r="1126" spans="1:13" s="54" customFormat="1" hidden="1" x14ac:dyDescent="0.2">
      <c r="A1126" s="367"/>
      <c r="B1126" s="364"/>
      <c r="C1126" s="147"/>
      <c r="D1126" s="148"/>
      <c r="E1126" s="149"/>
      <c r="F1126" s="150"/>
      <c r="G1126" s="143"/>
      <c r="H1126" s="143"/>
      <c r="I1126" s="142"/>
      <c r="J1126" s="142"/>
      <c r="K1126" s="144"/>
      <c r="L1126" s="151"/>
      <c r="M1126" s="146" t="str">
        <f t="shared" si="18"/>
        <v xml:space="preserve">   </v>
      </c>
    </row>
    <row r="1127" spans="1:13" s="62" customFormat="1" hidden="1" x14ac:dyDescent="0.2">
      <c r="A1127" s="367"/>
      <c r="B1127" s="364"/>
      <c r="C1127" s="147"/>
      <c r="D1127" s="148"/>
      <c r="E1127" s="149"/>
      <c r="F1127" s="150"/>
      <c r="G1127" s="143"/>
      <c r="H1127" s="143"/>
      <c r="I1127" s="142"/>
      <c r="J1127" s="142"/>
      <c r="K1127" s="144"/>
      <c r="L1127" s="151"/>
      <c r="M1127" s="146" t="str">
        <f t="shared" si="18"/>
        <v xml:space="preserve">   </v>
      </c>
    </row>
    <row r="1128" spans="1:13" s="62" customFormat="1" hidden="1" x14ac:dyDescent="0.2">
      <c r="A1128" s="367"/>
      <c r="B1128" s="364"/>
      <c r="C1128" s="147"/>
      <c r="D1128" s="148"/>
      <c r="E1128" s="149"/>
      <c r="F1128" s="150"/>
      <c r="G1128" s="143"/>
      <c r="H1128" s="143"/>
      <c r="I1128" s="142"/>
      <c r="J1128" s="142"/>
      <c r="K1128" s="144"/>
      <c r="L1128" s="151"/>
      <c r="M1128" s="146" t="str">
        <f t="shared" si="18"/>
        <v xml:space="preserve">   </v>
      </c>
    </row>
    <row r="1129" spans="1:13" s="62" customFormat="1" hidden="1" x14ac:dyDescent="0.2">
      <c r="A1129" s="367"/>
      <c r="B1129" s="364"/>
      <c r="C1129" s="147"/>
      <c r="D1129" s="148"/>
      <c r="E1129" s="149"/>
      <c r="F1129" s="150"/>
      <c r="G1129" s="143"/>
      <c r="H1129" s="143"/>
      <c r="I1129" s="142"/>
      <c r="J1129" s="142"/>
      <c r="K1129" s="144"/>
      <c r="L1129" s="151"/>
      <c r="M1129" s="146" t="str">
        <f t="shared" si="18"/>
        <v xml:space="preserve">   </v>
      </c>
    </row>
    <row r="1130" spans="1:13" s="62" customFormat="1" hidden="1" x14ac:dyDescent="0.2">
      <c r="A1130" s="367"/>
      <c r="B1130" s="364"/>
      <c r="C1130" s="147"/>
      <c r="D1130" s="148"/>
      <c r="E1130" s="149"/>
      <c r="F1130" s="150"/>
      <c r="G1130" s="143"/>
      <c r="H1130" s="143"/>
      <c r="I1130" s="142"/>
      <c r="J1130" s="142"/>
      <c r="K1130" s="144"/>
      <c r="L1130" s="151"/>
      <c r="M1130" s="146" t="str">
        <f t="shared" si="18"/>
        <v xml:space="preserve">   </v>
      </c>
    </row>
    <row r="1131" spans="1:13" s="54" customFormat="1" hidden="1" x14ac:dyDescent="0.2">
      <c r="A1131" s="367"/>
      <c r="B1131" s="364"/>
      <c r="C1131" s="147"/>
      <c r="D1131" s="148"/>
      <c r="E1131" s="149"/>
      <c r="F1131" s="150"/>
      <c r="G1131" s="143"/>
      <c r="H1131" s="143"/>
      <c r="I1131" s="142"/>
      <c r="J1131" s="142"/>
      <c r="K1131" s="144"/>
      <c r="L1131" s="151"/>
      <c r="M1131" s="146" t="str">
        <f t="shared" si="18"/>
        <v xml:space="preserve">   </v>
      </c>
    </row>
    <row r="1132" spans="1:13" s="54" customFormat="1" hidden="1" x14ac:dyDescent="0.2">
      <c r="A1132" s="367"/>
      <c r="B1132" s="364"/>
      <c r="C1132" s="154"/>
      <c r="D1132" s="155"/>
      <c r="E1132" s="156"/>
      <c r="F1132" s="157"/>
      <c r="G1132" s="143"/>
      <c r="H1132" s="143"/>
      <c r="I1132" s="142"/>
      <c r="J1132" s="142"/>
      <c r="K1132" s="144"/>
      <c r="L1132" s="158"/>
      <c r="M1132" s="146" t="str">
        <f t="shared" si="18"/>
        <v xml:space="preserve">   </v>
      </c>
    </row>
    <row r="1133" spans="1:13" s="54" customFormat="1" ht="15" hidden="1" customHeight="1" x14ac:dyDescent="0.2">
      <c r="A1133" s="367" t="s">
        <v>84</v>
      </c>
      <c r="B1133" s="364" t="s">
        <v>106</v>
      </c>
      <c r="C1133" s="142"/>
      <c r="D1133" s="142"/>
      <c r="E1133" s="142"/>
      <c r="F1133" s="142"/>
      <c r="G1133" s="143"/>
      <c r="H1133" s="143"/>
      <c r="I1133" s="142"/>
      <c r="J1133" s="142"/>
      <c r="K1133" s="144"/>
      <c r="L1133" s="152" t="str">
        <f>CONCATENATE(C1133," ",D1133," ",E1133," ",F1133," ",C1134," ",D1134," ",E1134," ",F1134)</f>
        <v xml:space="preserve">       </v>
      </c>
      <c r="M1133" s="146" t="str">
        <f t="shared" si="18"/>
        <v xml:space="preserve">   </v>
      </c>
    </row>
    <row r="1134" spans="1:13" s="54" customFormat="1" hidden="1" x14ac:dyDescent="0.2">
      <c r="A1134" s="367"/>
      <c r="B1134" s="364"/>
      <c r="C1134" s="153"/>
      <c r="D1134" s="148"/>
      <c r="E1134" s="149"/>
      <c r="F1134" s="150"/>
      <c r="G1134" s="143"/>
      <c r="H1134" s="143"/>
      <c r="I1134" s="142"/>
      <c r="J1134" s="142"/>
      <c r="K1134" s="144"/>
      <c r="L1134" s="151"/>
      <c r="M1134" s="146" t="str">
        <f t="shared" si="18"/>
        <v xml:space="preserve">   </v>
      </c>
    </row>
    <row r="1135" spans="1:13" s="54" customFormat="1" hidden="1" x14ac:dyDescent="0.2">
      <c r="A1135" s="367"/>
      <c r="B1135" s="364"/>
      <c r="C1135" s="147"/>
      <c r="D1135" s="148"/>
      <c r="E1135" s="149"/>
      <c r="F1135" s="150"/>
      <c r="G1135" s="143"/>
      <c r="H1135" s="143"/>
      <c r="I1135" s="142"/>
      <c r="J1135" s="142"/>
      <c r="K1135" s="144"/>
      <c r="L1135" s="151"/>
      <c r="M1135" s="146" t="str">
        <f t="shared" si="18"/>
        <v xml:space="preserve">   </v>
      </c>
    </row>
    <row r="1136" spans="1:13" s="54" customFormat="1" hidden="1" x14ac:dyDescent="0.2">
      <c r="A1136" s="367"/>
      <c r="B1136" s="364"/>
      <c r="C1136" s="147"/>
      <c r="D1136" s="148"/>
      <c r="E1136" s="149"/>
      <c r="F1136" s="150"/>
      <c r="G1136" s="143"/>
      <c r="H1136" s="143"/>
      <c r="I1136" s="142"/>
      <c r="J1136" s="142"/>
      <c r="K1136" s="144"/>
      <c r="L1136" s="151"/>
      <c r="M1136" s="146" t="str">
        <f t="shared" si="18"/>
        <v xml:space="preserve">   </v>
      </c>
    </row>
    <row r="1137" spans="1:13" s="62" customFormat="1" hidden="1" x14ac:dyDescent="0.2">
      <c r="A1137" s="367"/>
      <c r="B1137" s="364"/>
      <c r="C1137" s="147"/>
      <c r="D1137" s="148"/>
      <c r="E1137" s="149"/>
      <c r="F1137" s="150"/>
      <c r="G1137" s="143"/>
      <c r="H1137" s="143"/>
      <c r="I1137" s="142"/>
      <c r="J1137" s="142"/>
      <c r="K1137" s="144"/>
      <c r="L1137" s="151"/>
      <c r="M1137" s="146" t="str">
        <f t="shared" si="18"/>
        <v xml:space="preserve">   </v>
      </c>
    </row>
    <row r="1138" spans="1:13" s="62" customFormat="1" hidden="1" x14ac:dyDescent="0.2">
      <c r="A1138" s="367"/>
      <c r="B1138" s="364"/>
      <c r="C1138" s="147"/>
      <c r="D1138" s="148"/>
      <c r="E1138" s="149"/>
      <c r="F1138" s="150"/>
      <c r="G1138" s="143"/>
      <c r="H1138" s="143"/>
      <c r="I1138" s="142"/>
      <c r="J1138" s="142"/>
      <c r="K1138" s="144"/>
      <c r="L1138" s="151"/>
      <c r="M1138" s="146" t="str">
        <f t="shared" si="18"/>
        <v xml:space="preserve">   </v>
      </c>
    </row>
    <row r="1139" spans="1:13" s="62" customFormat="1" hidden="1" x14ac:dyDescent="0.2">
      <c r="A1139" s="367"/>
      <c r="B1139" s="364"/>
      <c r="C1139" s="147"/>
      <c r="D1139" s="148"/>
      <c r="E1139" s="149"/>
      <c r="F1139" s="150"/>
      <c r="G1139" s="143"/>
      <c r="H1139" s="143"/>
      <c r="I1139" s="142"/>
      <c r="J1139" s="142"/>
      <c r="K1139" s="144"/>
      <c r="L1139" s="151"/>
      <c r="M1139" s="146" t="str">
        <f t="shared" si="18"/>
        <v xml:space="preserve">   </v>
      </c>
    </row>
    <row r="1140" spans="1:13" s="62" customFormat="1" hidden="1" x14ac:dyDescent="0.2">
      <c r="A1140" s="367"/>
      <c r="B1140" s="364"/>
      <c r="C1140" s="147"/>
      <c r="D1140" s="148"/>
      <c r="E1140" s="149"/>
      <c r="F1140" s="150"/>
      <c r="G1140" s="143"/>
      <c r="H1140" s="143"/>
      <c r="I1140" s="142"/>
      <c r="J1140" s="142"/>
      <c r="K1140" s="144"/>
      <c r="L1140" s="151"/>
      <c r="M1140" s="146" t="str">
        <f t="shared" si="18"/>
        <v xml:space="preserve">   </v>
      </c>
    </row>
    <row r="1141" spans="1:13" s="54" customFormat="1" hidden="1" x14ac:dyDescent="0.2">
      <c r="A1141" s="367"/>
      <c r="B1141" s="364"/>
      <c r="C1141" s="147"/>
      <c r="D1141" s="148"/>
      <c r="E1141" s="149"/>
      <c r="F1141" s="150"/>
      <c r="G1141" s="143"/>
      <c r="H1141" s="143"/>
      <c r="I1141" s="142"/>
      <c r="J1141" s="142"/>
      <c r="K1141" s="144"/>
      <c r="L1141" s="151"/>
      <c r="M1141" s="146" t="str">
        <f t="shared" si="18"/>
        <v xml:space="preserve">   </v>
      </c>
    </row>
    <row r="1142" spans="1:13" s="54" customFormat="1" hidden="1" x14ac:dyDescent="0.2">
      <c r="A1142" s="367"/>
      <c r="B1142" s="364"/>
      <c r="C1142" s="154"/>
      <c r="D1142" s="155"/>
      <c r="E1142" s="156"/>
      <c r="F1142" s="157"/>
      <c r="G1142" s="143"/>
      <c r="H1142" s="143"/>
      <c r="I1142" s="142"/>
      <c r="J1142" s="142"/>
      <c r="K1142" s="144"/>
      <c r="L1142" s="151"/>
      <c r="M1142" s="146" t="str">
        <f t="shared" si="18"/>
        <v xml:space="preserve">   </v>
      </c>
    </row>
    <row r="1143" spans="1:13" s="54" customFormat="1" ht="15" hidden="1" customHeight="1" x14ac:dyDescent="0.2">
      <c r="A1143" s="367" t="s">
        <v>84</v>
      </c>
      <c r="B1143" s="364" t="s">
        <v>106</v>
      </c>
      <c r="C1143" s="142"/>
      <c r="D1143" s="142"/>
      <c r="E1143" s="142"/>
      <c r="F1143" s="142"/>
      <c r="G1143" s="143"/>
      <c r="H1143" s="143"/>
      <c r="I1143" s="142"/>
      <c r="J1143" s="142"/>
      <c r="K1143" s="144"/>
      <c r="L1143" s="152" t="str">
        <f>CONCATENATE(C1143," ",D1143," ",E1143," ",F1143," ",C1144," ",D1144," ",E1144," ",F1144)</f>
        <v xml:space="preserve">       </v>
      </c>
      <c r="M1143" s="146" t="str">
        <f t="shared" si="18"/>
        <v xml:space="preserve">   </v>
      </c>
    </row>
    <row r="1144" spans="1:13" s="54" customFormat="1" hidden="1" x14ac:dyDescent="0.2">
      <c r="A1144" s="367"/>
      <c r="B1144" s="364"/>
      <c r="C1144" s="153"/>
      <c r="D1144" s="148"/>
      <c r="E1144" s="149"/>
      <c r="F1144" s="150"/>
      <c r="G1144" s="143"/>
      <c r="H1144" s="143"/>
      <c r="I1144" s="142"/>
      <c r="J1144" s="142"/>
      <c r="K1144" s="144"/>
      <c r="L1144" s="151"/>
      <c r="M1144" s="146" t="str">
        <f t="shared" si="18"/>
        <v xml:space="preserve">   </v>
      </c>
    </row>
    <row r="1145" spans="1:13" s="54" customFormat="1" hidden="1" x14ac:dyDescent="0.2">
      <c r="A1145" s="367"/>
      <c r="B1145" s="364"/>
      <c r="C1145" s="147"/>
      <c r="D1145" s="148"/>
      <c r="E1145" s="149"/>
      <c r="F1145" s="150"/>
      <c r="G1145" s="143"/>
      <c r="H1145" s="143"/>
      <c r="I1145" s="142"/>
      <c r="J1145" s="142"/>
      <c r="K1145" s="144"/>
      <c r="L1145" s="151"/>
      <c r="M1145" s="146" t="str">
        <f t="shared" si="18"/>
        <v xml:space="preserve">   </v>
      </c>
    </row>
    <row r="1146" spans="1:13" s="54" customFormat="1" hidden="1" x14ac:dyDescent="0.2">
      <c r="A1146" s="367"/>
      <c r="B1146" s="364"/>
      <c r="C1146" s="147"/>
      <c r="D1146" s="148"/>
      <c r="E1146" s="149"/>
      <c r="F1146" s="150"/>
      <c r="G1146" s="143"/>
      <c r="H1146" s="143"/>
      <c r="I1146" s="142"/>
      <c r="J1146" s="142"/>
      <c r="K1146" s="144"/>
      <c r="L1146" s="151"/>
      <c r="M1146" s="146" t="str">
        <f t="shared" si="18"/>
        <v xml:space="preserve">   </v>
      </c>
    </row>
    <row r="1147" spans="1:13" s="62" customFormat="1" hidden="1" x14ac:dyDescent="0.2">
      <c r="A1147" s="367"/>
      <c r="B1147" s="364"/>
      <c r="C1147" s="147"/>
      <c r="D1147" s="148"/>
      <c r="E1147" s="149"/>
      <c r="F1147" s="150"/>
      <c r="G1147" s="143"/>
      <c r="H1147" s="143"/>
      <c r="I1147" s="142"/>
      <c r="J1147" s="142"/>
      <c r="K1147" s="144"/>
      <c r="L1147" s="151"/>
      <c r="M1147" s="146" t="str">
        <f t="shared" si="18"/>
        <v xml:space="preserve">   </v>
      </c>
    </row>
    <row r="1148" spans="1:13" s="62" customFormat="1" hidden="1" x14ac:dyDescent="0.2">
      <c r="A1148" s="367"/>
      <c r="B1148" s="364"/>
      <c r="C1148" s="147"/>
      <c r="D1148" s="148"/>
      <c r="E1148" s="149"/>
      <c r="F1148" s="150"/>
      <c r="G1148" s="143"/>
      <c r="H1148" s="143"/>
      <c r="I1148" s="142"/>
      <c r="J1148" s="142"/>
      <c r="K1148" s="144"/>
      <c r="L1148" s="151"/>
      <c r="M1148" s="146" t="str">
        <f t="shared" si="18"/>
        <v xml:space="preserve">   </v>
      </c>
    </row>
    <row r="1149" spans="1:13" s="62" customFormat="1" hidden="1" x14ac:dyDescent="0.2">
      <c r="A1149" s="367"/>
      <c r="B1149" s="364"/>
      <c r="C1149" s="147"/>
      <c r="D1149" s="148"/>
      <c r="E1149" s="149"/>
      <c r="F1149" s="150"/>
      <c r="G1149" s="143"/>
      <c r="H1149" s="143"/>
      <c r="I1149" s="142"/>
      <c r="J1149" s="142"/>
      <c r="K1149" s="144"/>
      <c r="L1149" s="151"/>
      <c r="M1149" s="146" t="str">
        <f t="shared" si="18"/>
        <v xml:space="preserve">   </v>
      </c>
    </row>
    <row r="1150" spans="1:13" s="62" customFormat="1" hidden="1" x14ac:dyDescent="0.2">
      <c r="A1150" s="367"/>
      <c r="B1150" s="364"/>
      <c r="C1150" s="147"/>
      <c r="D1150" s="148"/>
      <c r="E1150" s="149"/>
      <c r="F1150" s="150"/>
      <c r="G1150" s="143"/>
      <c r="H1150" s="143"/>
      <c r="I1150" s="142"/>
      <c r="J1150" s="142"/>
      <c r="K1150" s="144"/>
      <c r="L1150" s="151"/>
      <c r="M1150" s="146" t="str">
        <f t="shared" si="18"/>
        <v xml:space="preserve">   </v>
      </c>
    </row>
    <row r="1151" spans="1:13" s="54" customFormat="1" hidden="1" x14ac:dyDescent="0.2">
      <c r="A1151" s="367"/>
      <c r="B1151" s="364"/>
      <c r="C1151" s="147"/>
      <c r="D1151" s="148"/>
      <c r="E1151" s="149"/>
      <c r="F1151" s="150"/>
      <c r="G1151" s="143"/>
      <c r="H1151" s="143"/>
      <c r="I1151" s="142"/>
      <c r="J1151" s="142"/>
      <c r="K1151" s="144"/>
      <c r="L1151" s="151"/>
      <c r="M1151" s="146" t="str">
        <f t="shared" si="18"/>
        <v xml:space="preserve">   </v>
      </c>
    </row>
    <row r="1152" spans="1:13" s="54" customFormat="1" hidden="1" x14ac:dyDescent="0.2">
      <c r="A1152" s="367"/>
      <c r="B1152" s="364"/>
      <c r="C1152" s="154"/>
      <c r="D1152" s="155"/>
      <c r="E1152" s="156"/>
      <c r="F1152" s="157"/>
      <c r="G1152" s="143"/>
      <c r="H1152" s="143"/>
      <c r="I1152" s="142"/>
      <c r="J1152" s="142"/>
      <c r="K1152" s="144"/>
      <c r="L1152" s="158"/>
      <c r="M1152" s="146" t="str">
        <f t="shared" si="18"/>
        <v xml:space="preserve">   </v>
      </c>
    </row>
    <row r="1153" spans="1:13" s="54" customFormat="1" ht="15" hidden="1" customHeight="1" x14ac:dyDescent="0.2">
      <c r="A1153" s="367" t="s">
        <v>84</v>
      </c>
      <c r="B1153" s="364" t="s">
        <v>106</v>
      </c>
      <c r="C1153" s="142"/>
      <c r="D1153" s="142"/>
      <c r="E1153" s="142"/>
      <c r="F1153" s="142"/>
      <c r="G1153" s="143"/>
      <c r="H1153" s="143"/>
      <c r="I1153" s="142"/>
      <c r="J1153" s="142"/>
      <c r="K1153" s="144"/>
      <c r="L1153" s="152" t="str">
        <f>CONCATENATE(C1153," ",D1153," ",E1153," ",F1153," ",C1154," ",D1154," ",E1154," ",F1154)</f>
        <v xml:space="preserve">       </v>
      </c>
      <c r="M1153" s="146" t="str">
        <f t="shared" si="18"/>
        <v xml:space="preserve">   </v>
      </c>
    </row>
    <row r="1154" spans="1:13" s="54" customFormat="1" hidden="1" x14ac:dyDescent="0.2">
      <c r="A1154" s="367"/>
      <c r="B1154" s="364"/>
      <c r="C1154" s="153"/>
      <c r="D1154" s="148"/>
      <c r="E1154" s="149"/>
      <c r="F1154" s="150"/>
      <c r="G1154" s="143"/>
      <c r="H1154" s="143"/>
      <c r="I1154" s="142"/>
      <c r="J1154" s="142"/>
      <c r="K1154" s="144"/>
      <c r="L1154" s="151"/>
      <c r="M1154" s="146" t="str">
        <f t="shared" si="18"/>
        <v xml:space="preserve">   </v>
      </c>
    </row>
    <row r="1155" spans="1:13" s="54" customFormat="1" hidden="1" x14ac:dyDescent="0.2">
      <c r="A1155" s="367"/>
      <c r="B1155" s="364"/>
      <c r="C1155" s="147"/>
      <c r="D1155" s="148"/>
      <c r="E1155" s="149"/>
      <c r="F1155" s="150"/>
      <c r="G1155" s="143"/>
      <c r="H1155" s="143"/>
      <c r="I1155" s="142"/>
      <c r="J1155" s="142"/>
      <c r="K1155" s="144"/>
      <c r="L1155" s="151"/>
      <c r="M1155" s="146" t="str">
        <f t="shared" si="18"/>
        <v xml:space="preserve">   </v>
      </c>
    </row>
    <row r="1156" spans="1:13" s="54" customFormat="1" hidden="1" x14ac:dyDescent="0.2">
      <c r="A1156" s="367"/>
      <c r="B1156" s="364"/>
      <c r="C1156" s="147"/>
      <c r="D1156" s="148"/>
      <c r="E1156" s="149"/>
      <c r="F1156" s="150"/>
      <c r="G1156" s="143"/>
      <c r="H1156" s="143"/>
      <c r="I1156" s="142"/>
      <c r="J1156" s="142"/>
      <c r="K1156" s="144"/>
      <c r="L1156" s="151"/>
      <c r="M1156" s="146" t="str">
        <f t="shared" si="18"/>
        <v xml:space="preserve">   </v>
      </c>
    </row>
    <row r="1157" spans="1:13" s="62" customFormat="1" hidden="1" x14ac:dyDescent="0.2">
      <c r="A1157" s="367"/>
      <c r="B1157" s="364"/>
      <c r="C1157" s="147"/>
      <c r="D1157" s="148"/>
      <c r="E1157" s="149"/>
      <c r="F1157" s="150"/>
      <c r="G1157" s="143"/>
      <c r="H1157" s="143"/>
      <c r="I1157" s="142"/>
      <c r="J1157" s="142"/>
      <c r="K1157" s="144"/>
      <c r="L1157" s="151"/>
      <c r="M1157" s="146" t="str">
        <f t="shared" si="18"/>
        <v xml:space="preserve">   </v>
      </c>
    </row>
    <row r="1158" spans="1:13" s="62" customFormat="1" hidden="1" x14ac:dyDescent="0.2">
      <c r="A1158" s="367"/>
      <c r="B1158" s="364"/>
      <c r="C1158" s="147"/>
      <c r="D1158" s="148"/>
      <c r="E1158" s="149"/>
      <c r="F1158" s="150"/>
      <c r="G1158" s="143"/>
      <c r="H1158" s="143"/>
      <c r="I1158" s="142"/>
      <c r="J1158" s="142"/>
      <c r="K1158" s="144"/>
      <c r="L1158" s="151"/>
      <c r="M1158" s="146" t="str">
        <f t="shared" si="18"/>
        <v xml:space="preserve">   </v>
      </c>
    </row>
    <row r="1159" spans="1:13" s="62" customFormat="1" hidden="1" x14ac:dyDescent="0.2">
      <c r="A1159" s="367"/>
      <c r="B1159" s="364"/>
      <c r="C1159" s="147"/>
      <c r="D1159" s="148"/>
      <c r="E1159" s="149"/>
      <c r="F1159" s="150"/>
      <c r="G1159" s="143"/>
      <c r="H1159" s="143"/>
      <c r="I1159" s="142"/>
      <c r="J1159" s="142"/>
      <c r="K1159" s="144"/>
      <c r="L1159" s="151"/>
      <c r="M1159" s="146" t="str">
        <f t="shared" si="18"/>
        <v xml:space="preserve">   </v>
      </c>
    </row>
    <row r="1160" spans="1:13" s="62" customFormat="1" hidden="1" x14ac:dyDescent="0.2">
      <c r="A1160" s="367"/>
      <c r="B1160" s="364"/>
      <c r="C1160" s="147"/>
      <c r="D1160" s="148"/>
      <c r="E1160" s="149"/>
      <c r="F1160" s="150"/>
      <c r="G1160" s="143"/>
      <c r="H1160" s="143"/>
      <c r="I1160" s="142"/>
      <c r="J1160" s="142"/>
      <c r="K1160" s="144"/>
      <c r="L1160" s="151"/>
      <c r="M1160" s="146" t="str">
        <f t="shared" si="18"/>
        <v xml:space="preserve">   </v>
      </c>
    </row>
    <row r="1161" spans="1:13" s="54" customFormat="1" hidden="1" x14ac:dyDescent="0.2">
      <c r="A1161" s="367"/>
      <c r="B1161" s="364"/>
      <c r="C1161" s="147"/>
      <c r="D1161" s="148"/>
      <c r="E1161" s="149"/>
      <c r="F1161" s="150"/>
      <c r="G1161" s="143"/>
      <c r="H1161" s="143"/>
      <c r="I1161" s="142"/>
      <c r="J1161" s="142"/>
      <c r="K1161" s="144"/>
      <c r="L1161" s="151"/>
      <c r="M1161" s="146" t="str">
        <f t="shared" si="18"/>
        <v xml:space="preserve">   </v>
      </c>
    </row>
    <row r="1162" spans="1:13" s="54" customFormat="1" hidden="1" x14ac:dyDescent="0.2">
      <c r="A1162" s="367"/>
      <c r="B1162" s="364"/>
      <c r="C1162" s="154"/>
      <c r="D1162" s="155"/>
      <c r="E1162" s="156"/>
      <c r="F1162" s="157"/>
      <c r="G1162" s="143"/>
      <c r="H1162" s="143"/>
      <c r="I1162" s="142"/>
      <c r="J1162" s="142"/>
      <c r="K1162" s="144"/>
      <c r="L1162" s="151"/>
      <c r="M1162" s="146" t="str">
        <f t="shared" si="18"/>
        <v xml:space="preserve">   </v>
      </c>
    </row>
    <row r="1163" spans="1:13" s="54" customFormat="1" ht="15" hidden="1" customHeight="1" x14ac:dyDescent="0.2">
      <c r="A1163" s="367" t="s">
        <v>84</v>
      </c>
      <c r="B1163" s="364" t="s">
        <v>106</v>
      </c>
      <c r="C1163" s="142"/>
      <c r="D1163" s="142"/>
      <c r="E1163" s="142"/>
      <c r="F1163" s="142"/>
      <c r="G1163" s="143"/>
      <c r="H1163" s="143"/>
      <c r="I1163" s="142"/>
      <c r="J1163" s="142"/>
      <c r="K1163" s="144"/>
      <c r="L1163" s="152" t="str">
        <f>CONCATENATE(C1163," ",D1163," ",E1163," ",F1163," ",C1164," ",D1164," ",E1164," ",F1164)</f>
        <v xml:space="preserve">       </v>
      </c>
      <c r="M1163" s="146" t="str">
        <f t="shared" ref="M1163:M1226" si="19">CONCATENATE(G1163," ",H1163," ",I1163," ",J1163)</f>
        <v xml:space="preserve">   </v>
      </c>
    </row>
    <row r="1164" spans="1:13" s="54" customFormat="1" hidden="1" x14ac:dyDescent="0.2">
      <c r="A1164" s="367"/>
      <c r="B1164" s="364"/>
      <c r="C1164" s="153"/>
      <c r="D1164" s="148"/>
      <c r="E1164" s="149"/>
      <c r="F1164" s="150"/>
      <c r="G1164" s="143"/>
      <c r="H1164" s="143"/>
      <c r="I1164" s="142"/>
      <c r="J1164" s="142"/>
      <c r="K1164" s="144"/>
      <c r="L1164" s="151"/>
      <c r="M1164" s="146" t="str">
        <f t="shared" si="19"/>
        <v xml:space="preserve">   </v>
      </c>
    </row>
    <row r="1165" spans="1:13" s="54" customFormat="1" hidden="1" x14ac:dyDescent="0.2">
      <c r="A1165" s="367"/>
      <c r="B1165" s="364"/>
      <c r="C1165" s="147"/>
      <c r="D1165" s="148"/>
      <c r="E1165" s="149"/>
      <c r="F1165" s="150"/>
      <c r="G1165" s="143"/>
      <c r="H1165" s="143"/>
      <c r="I1165" s="142"/>
      <c r="J1165" s="142"/>
      <c r="K1165" s="144"/>
      <c r="L1165" s="151"/>
      <c r="M1165" s="146" t="str">
        <f t="shared" si="19"/>
        <v xml:space="preserve">   </v>
      </c>
    </row>
    <row r="1166" spans="1:13" s="54" customFormat="1" hidden="1" x14ac:dyDescent="0.2">
      <c r="A1166" s="367"/>
      <c r="B1166" s="364"/>
      <c r="C1166" s="147"/>
      <c r="D1166" s="148"/>
      <c r="E1166" s="149"/>
      <c r="F1166" s="150"/>
      <c r="G1166" s="143"/>
      <c r="H1166" s="143"/>
      <c r="I1166" s="142"/>
      <c r="J1166" s="142"/>
      <c r="K1166" s="144"/>
      <c r="L1166" s="151"/>
      <c r="M1166" s="146" t="str">
        <f t="shared" si="19"/>
        <v xml:space="preserve">   </v>
      </c>
    </row>
    <row r="1167" spans="1:13" s="62" customFormat="1" hidden="1" x14ac:dyDescent="0.2">
      <c r="A1167" s="367"/>
      <c r="B1167" s="364"/>
      <c r="C1167" s="147"/>
      <c r="D1167" s="148"/>
      <c r="E1167" s="149"/>
      <c r="F1167" s="150"/>
      <c r="G1167" s="143"/>
      <c r="H1167" s="143"/>
      <c r="I1167" s="142"/>
      <c r="J1167" s="142"/>
      <c r="K1167" s="144"/>
      <c r="L1167" s="151"/>
      <c r="M1167" s="146" t="str">
        <f t="shared" si="19"/>
        <v xml:space="preserve">   </v>
      </c>
    </row>
    <row r="1168" spans="1:13" s="62" customFormat="1" hidden="1" x14ac:dyDescent="0.2">
      <c r="A1168" s="367"/>
      <c r="B1168" s="364"/>
      <c r="C1168" s="147"/>
      <c r="D1168" s="148"/>
      <c r="E1168" s="149"/>
      <c r="F1168" s="150"/>
      <c r="G1168" s="143"/>
      <c r="H1168" s="143"/>
      <c r="I1168" s="142"/>
      <c r="J1168" s="142"/>
      <c r="K1168" s="144"/>
      <c r="L1168" s="151"/>
      <c r="M1168" s="146" t="str">
        <f t="shared" si="19"/>
        <v xml:space="preserve">   </v>
      </c>
    </row>
    <row r="1169" spans="1:13" s="62" customFormat="1" hidden="1" x14ac:dyDescent="0.2">
      <c r="A1169" s="367"/>
      <c r="B1169" s="364"/>
      <c r="C1169" s="147"/>
      <c r="D1169" s="148"/>
      <c r="E1169" s="149"/>
      <c r="F1169" s="150"/>
      <c r="G1169" s="143"/>
      <c r="H1169" s="143"/>
      <c r="I1169" s="142"/>
      <c r="J1169" s="142"/>
      <c r="K1169" s="144"/>
      <c r="L1169" s="151"/>
      <c r="M1169" s="146" t="str">
        <f t="shared" si="19"/>
        <v xml:space="preserve">   </v>
      </c>
    </row>
    <row r="1170" spans="1:13" s="62" customFormat="1" hidden="1" x14ac:dyDescent="0.2">
      <c r="A1170" s="367"/>
      <c r="B1170" s="364"/>
      <c r="C1170" s="147"/>
      <c r="D1170" s="148"/>
      <c r="E1170" s="149"/>
      <c r="F1170" s="150"/>
      <c r="G1170" s="143"/>
      <c r="H1170" s="143"/>
      <c r="I1170" s="142"/>
      <c r="J1170" s="142"/>
      <c r="K1170" s="144"/>
      <c r="L1170" s="151"/>
      <c r="M1170" s="146" t="str">
        <f t="shared" si="19"/>
        <v xml:space="preserve">   </v>
      </c>
    </row>
    <row r="1171" spans="1:13" s="54" customFormat="1" hidden="1" x14ac:dyDescent="0.2">
      <c r="A1171" s="367"/>
      <c r="B1171" s="364"/>
      <c r="C1171" s="147"/>
      <c r="D1171" s="148"/>
      <c r="E1171" s="149"/>
      <c r="F1171" s="150"/>
      <c r="G1171" s="143"/>
      <c r="H1171" s="143"/>
      <c r="I1171" s="142"/>
      <c r="J1171" s="142"/>
      <c r="K1171" s="144"/>
      <c r="L1171" s="151"/>
      <c r="M1171" s="146" t="str">
        <f t="shared" si="19"/>
        <v xml:space="preserve">   </v>
      </c>
    </row>
    <row r="1172" spans="1:13" s="54" customFormat="1" hidden="1" x14ac:dyDescent="0.2">
      <c r="A1172" s="367"/>
      <c r="B1172" s="364"/>
      <c r="C1172" s="154"/>
      <c r="D1172" s="155"/>
      <c r="E1172" s="156"/>
      <c r="F1172" s="157"/>
      <c r="G1172" s="143"/>
      <c r="H1172" s="143"/>
      <c r="I1172" s="142"/>
      <c r="J1172" s="142"/>
      <c r="K1172" s="144"/>
      <c r="L1172" s="158"/>
      <c r="M1172" s="146" t="str">
        <f t="shared" si="19"/>
        <v xml:space="preserve">   </v>
      </c>
    </row>
    <row r="1173" spans="1:13" s="54" customFormat="1" ht="15" hidden="1" customHeight="1" x14ac:dyDescent="0.2">
      <c r="A1173" s="367" t="s">
        <v>84</v>
      </c>
      <c r="B1173" s="364" t="s">
        <v>106</v>
      </c>
      <c r="C1173" s="142"/>
      <c r="D1173" s="142"/>
      <c r="E1173" s="142"/>
      <c r="F1173" s="142"/>
      <c r="G1173" s="143"/>
      <c r="H1173" s="143"/>
      <c r="I1173" s="142"/>
      <c r="J1173" s="142"/>
      <c r="K1173" s="144"/>
      <c r="L1173" s="152" t="str">
        <f>CONCATENATE(C1173," ",D1173," ",E1173," ",F1173," ",C1174," ",D1174," ",E1174," ",F1174)</f>
        <v xml:space="preserve">       </v>
      </c>
      <c r="M1173" s="146" t="str">
        <f t="shared" si="19"/>
        <v xml:space="preserve">   </v>
      </c>
    </row>
    <row r="1174" spans="1:13" s="54" customFormat="1" hidden="1" x14ac:dyDescent="0.2">
      <c r="A1174" s="367"/>
      <c r="B1174" s="364"/>
      <c r="C1174" s="153"/>
      <c r="D1174" s="148"/>
      <c r="E1174" s="149"/>
      <c r="F1174" s="150"/>
      <c r="G1174" s="143"/>
      <c r="H1174" s="143"/>
      <c r="I1174" s="142"/>
      <c r="J1174" s="142"/>
      <c r="K1174" s="144"/>
      <c r="L1174" s="151"/>
      <c r="M1174" s="146" t="str">
        <f t="shared" si="19"/>
        <v xml:space="preserve">   </v>
      </c>
    </row>
    <row r="1175" spans="1:13" s="54" customFormat="1" hidden="1" x14ac:dyDescent="0.2">
      <c r="A1175" s="367"/>
      <c r="B1175" s="364"/>
      <c r="C1175" s="147"/>
      <c r="D1175" s="148"/>
      <c r="E1175" s="149"/>
      <c r="F1175" s="150"/>
      <c r="G1175" s="143"/>
      <c r="H1175" s="143"/>
      <c r="I1175" s="142"/>
      <c r="J1175" s="142"/>
      <c r="K1175" s="144"/>
      <c r="L1175" s="151"/>
      <c r="M1175" s="146" t="str">
        <f t="shared" si="19"/>
        <v xml:space="preserve">   </v>
      </c>
    </row>
    <row r="1176" spans="1:13" s="54" customFormat="1" hidden="1" x14ac:dyDescent="0.2">
      <c r="A1176" s="367"/>
      <c r="B1176" s="364"/>
      <c r="C1176" s="147"/>
      <c r="D1176" s="148"/>
      <c r="E1176" s="149"/>
      <c r="F1176" s="150"/>
      <c r="G1176" s="143"/>
      <c r="H1176" s="143"/>
      <c r="I1176" s="142"/>
      <c r="J1176" s="142"/>
      <c r="K1176" s="144"/>
      <c r="L1176" s="151"/>
      <c r="M1176" s="146" t="str">
        <f t="shared" si="19"/>
        <v xml:space="preserve">   </v>
      </c>
    </row>
    <row r="1177" spans="1:13" s="62" customFormat="1" hidden="1" x14ac:dyDescent="0.2">
      <c r="A1177" s="367"/>
      <c r="B1177" s="364"/>
      <c r="C1177" s="147"/>
      <c r="D1177" s="148"/>
      <c r="E1177" s="149"/>
      <c r="F1177" s="150"/>
      <c r="G1177" s="143"/>
      <c r="H1177" s="143"/>
      <c r="I1177" s="142"/>
      <c r="J1177" s="142"/>
      <c r="K1177" s="144"/>
      <c r="L1177" s="151"/>
      <c r="M1177" s="146" t="str">
        <f t="shared" si="19"/>
        <v xml:space="preserve">   </v>
      </c>
    </row>
    <row r="1178" spans="1:13" s="62" customFormat="1" hidden="1" x14ac:dyDescent="0.2">
      <c r="A1178" s="367"/>
      <c r="B1178" s="364"/>
      <c r="C1178" s="147"/>
      <c r="D1178" s="148"/>
      <c r="E1178" s="149"/>
      <c r="F1178" s="150"/>
      <c r="G1178" s="143"/>
      <c r="H1178" s="143"/>
      <c r="I1178" s="142"/>
      <c r="J1178" s="142"/>
      <c r="K1178" s="144"/>
      <c r="L1178" s="151"/>
      <c r="M1178" s="146" t="str">
        <f t="shared" si="19"/>
        <v xml:space="preserve">   </v>
      </c>
    </row>
    <row r="1179" spans="1:13" s="62" customFormat="1" hidden="1" x14ac:dyDescent="0.2">
      <c r="A1179" s="367"/>
      <c r="B1179" s="364"/>
      <c r="C1179" s="147"/>
      <c r="D1179" s="148"/>
      <c r="E1179" s="149"/>
      <c r="F1179" s="150"/>
      <c r="G1179" s="143"/>
      <c r="H1179" s="143"/>
      <c r="I1179" s="142"/>
      <c r="J1179" s="142"/>
      <c r="K1179" s="144"/>
      <c r="L1179" s="151"/>
      <c r="M1179" s="146" t="str">
        <f t="shared" si="19"/>
        <v xml:space="preserve">   </v>
      </c>
    </row>
    <row r="1180" spans="1:13" s="62" customFormat="1" hidden="1" x14ac:dyDescent="0.2">
      <c r="A1180" s="367"/>
      <c r="B1180" s="364"/>
      <c r="C1180" s="147"/>
      <c r="D1180" s="148"/>
      <c r="E1180" s="149"/>
      <c r="F1180" s="150"/>
      <c r="G1180" s="143"/>
      <c r="H1180" s="143"/>
      <c r="I1180" s="142"/>
      <c r="J1180" s="142"/>
      <c r="K1180" s="144"/>
      <c r="L1180" s="151"/>
      <c r="M1180" s="146" t="str">
        <f t="shared" si="19"/>
        <v xml:space="preserve">   </v>
      </c>
    </row>
    <row r="1181" spans="1:13" s="54" customFormat="1" hidden="1" x14ac:dyDescent="0.2">
      <c r="A1181" s="367"/>
      <c r="B1181" s="364"/>
      <c r="C1181" s="147"/>
      <c r="D1181" s="148"/>
      <c r="E1181" s="149"/>
      <c r="F1181" s="150"/>
      <c r="G1181" s="143"/>
      <c r="H1181" s="143"/>
      <c r="I1181" s="142"/>
      <c r="J1181" s="142"/>
      <c r="K1181" s="144"/>
      <c r="L1181" s="151"/>
      <c r="M1181" s="146" t="str">
        <f t="shared" si="19"/>
        <v xml:space="preserve">   </v>
      </c>
    </row>
    <row r="1182" spans="1:13" s="54" customFormat="1" hidden="1" x14ac:dyDescent="0.2">
      <c r="A1182" s="367"/>
      <c r="B1182" s="364"/>
      <c r="C1182" s="154"/>
      <c r="D1182" s="155"/>
      <c r="E1182" s="156"/>
      <c r="F1182" s="157"/>
      <c r="G1182" s="143"/>
      <c r="H1182" s="143"/>
      <c r="I1182" s="142"/>
      <c r="J1182" s="142"/>
      <c r="K1182" s="144"/>
      <c r="L1182" s="151"/>
      <c r="M1182" s="146" t="str">
        <f t="shared" si="19"/>
        <v xml:space="preserve">   </v>
      </c>
    </row>
    <row r="1183" spans="1:13" s="54" customFormat="1" ht="15" hidden="1" customHeight="1" x14ac:dyDescent="0.2">
      <c r="A1183" s="367" t="s">
        <v>84</v>
      </c>
      <c r="B1183" s="364" t="s">
        <v>106</v>
      </c>
      <c r="C1183" s="142"/>
      <c r="D1183" s="142"/>
      <c r="E1183" s="142"/>
      <c r="F1183" s="142"/>
      <c r="G1183" s="143"/>
      <c r="H1183" s="143"/>
      <c r="I1183" s="142"/>
      <c r="J1183" s="142"/>
      <c r="K1183" s="144"/>
      <c r="L1183" s="152" t="str">
        <f>CONCATENATE(C1183," ",D1183," ",E1183," ",F1183," ",C1184," ",D1184," ",E1184," ",F1184)</f>
        <v xml:space="preserve">       </v>
      </c>
      <c r="M1183" s="146" t="str">
        <f t="shared" si="19"/>
        <v xml:space="preserve">   </v>
      </c>
    </row>
    <row r="1184" spans="1:13" s="54" customFormat="1" hidden="1" x14ac:dyDescent="0.2">
      <c r="A1184" s="367"/>
      <c r="B1184" s="364"/>
      <c r="C1184" s="153"/>
      <c r="D1184" s="148"/>
      <c r="E1184" s="149"/>
      <c r="F1184" s="150"/>
      <c r="G1184" s="143"/>
      <c r="H1184" s="143"/>
      <c r="I1184" s="142"/>
      <c r="J1184" s="142"/>
      <c r="K1184" s="144"/>
      <c r="L1184" s="151"/>
      <c r="M1184" s="146" t="str">
        <f t="shared" si="19"/>
        <v xml:space="preserve">   </v>
      </c>
    </row>
    <row r="1185" spans="1:13" s="54" customFormat="1" hidden="1" x14ac:dyDescent="0.2">
      <c r="A1185" s="367"/>
      <c r="B1185" s="364"/>
      <c r="C1185" s="147"/>
      <c r="D1185" s="148"/>
      <c r="E1185" s="149"/>
      <c r="F1185" s="150"/>
      <c r="G1185" s="143"/>
      <c r="H1185" s="143"/>
      <c r="I1185" s="142"/>
      <c r="J1185" s="142"/>
      <c r="K1185" s="144"/>
      <c r="L1185" s="151"/>
      <c r="M1185" s="146" t="str">
        <f t="shared" si="19"/>
        <v xml:space="preserve">   </v>
      </c>
    </row>
    <row r="1186" spans="1:13" s="54" customFormat="1" hidden="1" x14ac:dyDescent="0.2">
      <c r="A1186" s="367"/>
      <c r="B1186" s="364"/>
      <c r="C1186" s="147"/>
      <c r="D1186" s="148"/>
      <c r="E1186" s="149"/>
      <c r="F1186" s="150"/>
      <c r="G1186" s="143"/>
      <c r="H1186" s="143"/>
      <c r="I1186" s="142"/>
      <c r="J1186" s="142"/>
      <c r="K1186" s="144"/>
      <c r="L1186" s="151"/>
      <c r="M1186" s="146" t="str">
        <f t="shared" si="19"/>
        <v xml:space="preserve">   </v>
      </c>
    </row>
    <row r="1187" spans="1:13" s="62" customFormat="1" hidden="1" x14ac:dyDescent="0.2">
      <c r="A1187" s="367"/>
      <c r="B1187" s="364"/>
      <c r="C1187" s="147"/>
      <c r="D1187" s="148"/>
      <c r="E1187" s="149"/>
      <c r="F1187" s="150"/>
      <c r="G1187" s="143"/>
      <c r="H1187" s="143"/>
      <c r="I1187" s="142"/>
      <c r="J1187" s="142"/>
      <c r="K1187" s="144"/>
      <c r="L1187" s="151"/>
      <c r="M1187" s="146" t="str">
        <f t="shared" si="19"/>
        <v xml:space="preserve">   </v>
      </c>
    </row>
    <row r="1188" spans="1:13" s="62" customFormat="1" hidden="1" x14ac:dyDescent="0.2">
      <c r="A1188" s="367"/>
      <c r="B1188" s="364"/>
      <c r="C1188" s="147"/>
      <c r="D1188" s="148"/>
      <c r="E1188" s="149"/>
      <c r="F1188" s="150"/>
      <c r="G1188" s="143"/>
      <c r="H1188" s="143"/>
      <c r="I1188" s="142"/>
      <c r="J1188" s="142"/>
      <c r="K1188" s="144"/>
      <c r="L1188" s="151"/>
      <c r="M1188" s="146" t="str">
        <f t="shared" si="19"/>
        <v xml:space="preserve">   </v>
      </c>
    </row>
    <row r="1189" spans="1:13" s="62" customFormat="1" hidden="1" x14ac:dyDescent="0.2">
      <c r="A1189" s="367"/>
      <c r="B1189" s="364"/>
      <c r="C1189" s="147"/>
      <c r="D1189" s="148"/>
      <c r="E1189" s="149"/>
      <c r="F1189" s="150"/>
      <c r="G1189" s="143"/>
      <c r="H1189" s="143"/>
      <c r="I1189" s="142"/>
      <c r="J1189" s="142"/>
      <c r="K1189" s="144"/>
      <c r="L1189" s="151"/>
      <c r="M1189" s="146" t="str">
        <f t="shared" si="19"/>
        <v xml:space="preserve">   </v>
      </c>
    </row>
    <row r="1190" spans="1:13" s="62" customFormat="1" hidden="1" x14ac:dyDescent="0.2">
      <c r="A1190" s="367"/>
      <c r="B1190" s="364"/>
      <c r="C1190" s="147"/>
      <c r="D1190" s="148"/>
      <c r="E1190" s="149"/>
      <c r="F1190" s="150"/>
      <c r="G1190" s="143"/>
      <c r="H1190" s="143"/>
      <c r="I1190" s="142"/>
      <c r="J1190" s="142"/>
      <c r="K1190" s="144"/>
      <c r="L1190" s="151"/>
      <c r="M1190" s="146" t="str">
        <f t="shared" si="19"/>
        <v xml:space="preserve">   </v>
      </c>
    </row>
    <row r="1191" spans="1:13" s="54" customFormat="1" hidden="1" x14ac:dyDescent="0.2">
      <c r="A1191" s="367"/>
      <c r="B1191" s="364"/>
      <c r="C1191" s="147"/>
      <c r="D1191" s="148"/>
      <c r="E1191" s="149"/>
      <c r="F1191" s="150"/>
      <c r="G1191" s="143"/>
      <c r="H1191" s="143"/>
      <c r="I1191" s="142"/>
      <c r="J1191" s="142"/>
      <c r="K1191" s="144"/>
      <c r="L1191" s="151"/>
      <c r="M1191" s="146" t="str">
        <f t="shared" si="19"/>
        <v xml:space="preserve">   </v>
      </c>
    </row>
    <row r="1192" spans="1:13" s="54" customFormat="1" hidden="1" x14ac:dyDescent="0.2">
      <c r="A1192" s="367"/>
      <c r="B1192" s="364"/>
      <c r="C1192" s="154"/>
      <c r="D1192" s="155"/>
      <c r="E1192" s="156"/>
      <c r="F1192" s="157"/>
      <c r="G1192" s="143"/>
      <c r="H1192" s="143"/>
      <c r="I1192" s="142"/>
      <c r="J1192" s="142"/>
      <c r="K1192" s="144"/>
      <c r="L1192" s="158"/>
      <c r="M1192" s="146" t="str">
        <f t="shared" si="19"/>
        <v xml:space="preserve">   </v>
      </c>
    </row>
    <row r="1193" spans="1:13" s="54" customFormat="1" ht="15" hidden="1" customHeight="1" x14ac:dyDescent="0.2">
      <c r="A1193" s="367" t="s">
        <v>84</v>
      </c>
      <c r="B1193" s="364" t="s">
        <v>106</v>
      </c>
      <c r="C1193" s="142"/>
      <c r="D1193" s="142"/>
      <c r="E1193" s="142"/>
      <c r="F1193" s="142"/>
      <c r="G1193" s="143"/>
      <c r="H1193" s="143"/>
      <c r="I1193" s="142"/>
      <c r="J1193" s="142"/>
      <c r="K1193" s="144"/>
      <c r="L1193" s="152" t="str">
        <f>CONCATENATE(C1193," ",D1193," ",E1193," ",F1193," ",C1194," ",D1194," ",E1194," ",F1194)</f>
        <v xml:space="preserve">       </v>
      </c>
      <c r="M1193" s="146" t="str">
        <f t="shared" si="19"/>
        <v xml:space="preserve">   </v>
      </c>
    </row>
    <row r="1194" spans="1:13" s="54" customFormat="1" hidden="1" x14ac:dyDescent="0.2">
      <c r="A1194" s="367"/>
      <c r="B1194" s="364"/>
      <c r="C1194" s="153"/>
      <c r="D1194" s="148"/>
      <c r="E1194" s="149"/>
      <c r="F1194" s="150"/>
      <c r="G1194" s="143"/>
      <c r="H1194" s="143"/>
      <c r="I1194" s="142"/>
      <c r="J1194" s="142"/>
      <c r="K1194" s="144"/>
      <c r="L1194" s="151"/>
      <c r="M1194" s="146" t="str">
        <f t="shared" si="19"/>
        <v xml:space="preserve">   </v>
      </c>
    </row>
    <row r="1195" spans="1:13" s="54" customFormat="1" hidden="1" x14ac:dyDescent="0.2">
      <c r="A1195" s="367"/>
      <c r="B1195" s="364"/>
      <c r="C1195" s="147"/>
      <c r="D1195" s="148"/>
      <c r="E1195" s="149"/>
      <c r="F1195" s="150"/>
      <c r="G1195" s="143"/>
      <c r="H1195" s="143"/>
      <c r="I1195" s="142"/>
      <c r="J1195" s="142"/>
      <c r="K1195" s="144"/>
      <c r="L1195" s="151"/>
      <c r="M1195" s="146" t="str">
        <f t="shared" si="19"/>
        <v xml:space="preserve">   </v>
      </c>
    </row>
    <row r="1196" spans="1:13" s="62" customFormat="1" hidden="1" x14ac:dyDescent="0.2">
      <c r="A1196" s="367"/>
      <c r="B1196" s="364"/>
      <c r="C1196" s="147"/>
      <c r="D1196" s="148"/>
      <c r="E1196" s="149"/>
      <c r="F1196" s="150"/>
      <c r="G1196" s="143"/>
      <c r="H1196" s="143"/>
      <c r="I1196" s="142"/>
      <c r="J1196" s="142"/>
      <c r="K1196" s="144"/>
      <c r="L1196" s="151"/>
      <c r="M1196" s="146" t="str">
        <f t="shared" si="19"/>
        <v xml:space="preserve">   </v>
      </c>
    </row>
    <row r="1197" spans="1:13" s="62" customFormat="1" hidden="1" x14ac:dyDescent="0.2">
      <c r="A1197" s="367"/>
      <c r="B1197" s="364"/>
      <c r="C1197" s="147"/>
      <c r="D1197" s="148"/>
      <c r="E1197" s="149"/>
      <c r="F1197" s="150"/>
      <c r="G1197" s="143"/>
      <c r="H1197" s="143"/>
      <c r="I1197" s="142"/>
      <c r="J1197" s="142"/>
      <c r="K1197" s="144"/>
      <c r="L1197" s="151"/>
      <c r="M1197" s="146" t="str">
        <f t="shared" si="19"/>
        <v xml:space="preserve">   </v>
      </c>
    </row>
    <row r="1198" spans="1:13" s="62" customFormat="1" hidden="1" x14ac:dyDescent="0.2">
      <c r="A1198" s="367"/>
      <c r="B1198" s="364"/>
      <c r="C1198" s="147"/>
      <c r="D1198" s="148"/>
      <c r="E1198" s="149"/>
      <c r="F1198" s="150"/>
      <c r="G1198" s="143"/>
      <c r="H1198" s="143"/>
      <c r="I1198" s="142"/>
      <c r="J1198" s="142"/>
      <c r="K1198" s="144"/>
      <c r="L1198" s="151"/>
      <c r="M1198" s="146" t="str">
        <f t="shared" si="19"/>
        <v xml:space="preserve">   </v>
      </c>
    </row>
    <row r="1199" spans="1:13" s="62" customFormat="1" hidden="1" x14ac:dyDescent="0.2">
      <c r="A1199" s="367"/>
      <c r="B1199" s="364"/>
      <c r="C1199" s="147"/>
      <c r="D1199" s="148"/>
      <c r="E1199" s="149"/>
      <c r="F1199" s="150"/>
      <c r="G1199" s="143"/>
      <c r="H1199" s="143"/>
      <c r="I1199" s="142"/>
      <c r="J1199" s="142"/>
      <c r="K1199" s="144"/>
      <c r="L1199" s="151"/>
      <c r="M1199" s="146" t="str">
        <f t="shared" si="19"/>
        <v xml:space="preserve">   </v>
      </c>
    </row>
    <row r="1200" spans="1:13" s="54" customFormat="1" hidden="1" x14ac:dyDescent="0.2">
      <c r="A1200" s="367"/>
      <c r="B1200" s="364"/>
      <c r="C1200" s="147"/>
      <c r="D1200" s="148"/>
      <c r="E1200" s="149"/>
      <c r="F1200" s="150"/>
      <c r="G1200" s="143"/>
      <c r="H1200" s="143"/>
      <c r="I1200" s="142"/>
      <c r="J1200" s="142"/>
      <c r="K1200" s="144"/>
      <c r="L1200" s="151"/>
      <c r="M1200" s="146" t="str">
        <f t="shared" si="19"/>
        <v xml:space="preserve">   </v>
      </c>
    </row>
    <row r="1201" spans="1:13" s="54" customFormat="1" hidden="1" x14ac:dyDescent="0.2">
      <c r="A1201" s="367"/>
      <c r="B1201" s="364"/>
      <c r="C1201" s="147"/>
      <c r="D1201" s="148"/>
      <c r="E1201" s="149"/>
      <c r="F1201" s="150"/>
      <c r="G1201" s="143"/>
      <c r="H1201" s="143"/>
      <c r="I1201" s="142"/>
      <c r="J1201" s="142"/>
      <c r="K1201" s="144"/>
      <c r="L1201" s="151"/>
      <c r="M1201" s="146" t="str">
        <f t="shared" si="19"/>
        <v xml:space="preserve">   </v>
      </c>
    </row>
    <row r="1202" spans="1:13" s="54" customFormat="1" hidden="1" x14ac:dyDescent="0.2">
      <c r="A1202" s="367"/>
      <c r="B1202" s="364"/>
      <c r="C1202" s="154"/>
      <c r="D1202" s="155"/>
      <c r="E1202" s="156"/>
      <c r="F1202" s="157"/>
      <c r="G1202" s="143"/>
      <c r="H1202" s="143"/>
      <c r="I1202" s="142"/>
      <c r="J1202" s="142"/>
      <c r="K1202" s="144"/>
      <c r="L1202" s="151"/>
      <c r="M1202" s="146" t="str">
        <f t="shared" si="19"/>
        <v xml:space="preserve">   </v>
      </c>
    </row>
    <row r="1203" spans="1:13" s="54" customFormat="1" ht="15" hidden="1" customHeight="1" x14ac:dyDescent="0.2">
      <c r="A1203" s="367" t="s">
        <v>84</v>
      </c>
      <c r="B1203" s="364" t="s">
        <v>106</v>
      </c>
      <c r="C1203" s="142"/>
      <c r="D1203" s="142"/>
      <c r="E1203" s="142"/>
      <c r="F1203" s="142"/>
      <c r="G1203" s="143"/>
      <c r="H1203" s="143"/>
      <c r="I1203" s="142"/>
      <c r="J1203" s="142"/>
      <c r="K1203" s="144"/>
      <c r="L1203" s="152" t="str">
        <f>CONCATENATE(C1203," ",D1203," ",E1203," ",F1203," ",C1204," ",D1204," ",E1204," ",F1204)</f>
        <v xml:space="preserve">       </v>
      </c>
      <c r="M1203" s="146" t="str">
        <f t="shared" si="19"/>
        <v xml:space="preserve">   </v>
      </c>
    </row>
    <row r="1204" spans="1:13" s="54" customFormat="1" hidden="1" x14ac:dyDescent="0.2">
      <c r="A1204" s="367"/>
      <c r="B1204" s="364"/>
      <c r="C1204" s="153"/>
      <c r="D1204" s="148"/>
      <c r="E1204" s="149"/>
      <c r="F1204" s="150"/>
      <c r="G1204" s="143"/>
      <c r="H1204" s="143"/>
      <c r="I1204" s="142"/>
      <c r="J1204" s="142"/>
      <c r="K1204" s="144"/>
      <c r="L1204" s="151"/>
      <c r="M1204" s="146" t="str">
        <f t="shared" si="19"/>
        <v xml:space="preserve">   </v>
      </c>
    </row>
    <row r="1205" spans="1:13" s="54" customFormat="1" hidden="1" x14ac:dyDescent="0.2">
      <c r="A1205" s="367"/>
      <c r="B1205" s="364"/>
      <c r="C1205" s="147"/>
      <c r="D1205" s="148"/>
      <c r="E1205" s="149"/>
      <c r="F1205" s="150"/>
      <c r="G1205" s="143"/>
      <c r="H1205" s="143"/>
      <c r="I1205" s="142"/>
      <c r="J1205" s="142"/>
      <c r="K1205" s="144"/>
      <c r="L1205" s="151"/>
      <c r="M1205" s="146" t="str">
        <f t="shared" si="19"/>
        <v xml:space="preserve">   </v>
      </c>
    </row>
    <row r="1206" spans="1:13" s="62" customFormat="1" hidden="1" x14ac:dyDescent="0.2">
      <c r="A1206" s="367"/>
      <c r="B1206" s="364"/>
      <c r="C1206" s="147"/>
      <c r="D1206" s="148"/>
      <c r="E1206" s="149"/>
      <c r="F1206" s="150"/>
      <c r="G1206" s="143"/>
      <c r="H1206" s="143"/>
      <c r="I1206" s="142"/>
      <c r="J1206" s="142"/>
      <c r="K1206" s="144"/>
      <c r="L1206" s="151"/>
      <c r="M1206" s="146" t="str">
        <f t="shared" si="19"/>
        <v xml:space="preserve">   </v>
      </c>
    </row>
    <row r="1207" spans="1:13" s="62" customFormat="1" hidden="1" x14ac:dyDescent="0.2">
      <c r="A1207" s="367"/>
      <c r="B1207" s="364"/>
      <c r="C1207" s="147"/>
      <c r="D1207" s="148"/>
      <c r="E1207" s="149"/>
      <c r="F1207" s="150"/>
      <c r="G1207" s="143"/>
      <c r="H1207" s="143"/>
      <c r="I1207" s="142"/>
      <c r="J1207" s="142"/>
      <c r="K1207" s="144"/>
      <c r="L1207" s="151"/>
      <c r="M1207" s="146" t="str">
        <f t="shared" si="19"/>
        <v xml:space="preserve">   </v>
      </c>
    </row>
    <row r="1208" spans="1:13" s="62" customFormat="1" hidden="1" x14ac:dyDescent="0.2">
      <c r="A1208" s="367"/>
      <c r="B1208" s="364"/>
      <c r="C1208" s="147"/>
      <c r="D1208" s="148"/>
      <c r="E1208" s="149"/>
      <c r="F1208" s="150"/>
      <c r="G1208" s="143"/>
      <c r="H1208" s="143"/>
      <c r="I1208" s="142"/>
      <c r="J1208" s="142"/>
      <c r="K1208" s="144"/>
      <c r="L1208" s="151"/>
      <c r="M1208" s="146" t="str">
        <f t="shared" si="19"/>
        <v xml:space="preserve">   </v>
      </c>
    </row>
    <row r="1209" spans="1:13" s="62" customFormat="1" hidden="1" x14ac:dyDescent="0.2">
      <c r="A1209" s="367"/>
      <c r="B1209" s="364"/>
      <c r="C1209" s="147"/>
      <c r="D1209" s="148"/>
      <c r="E1209" s="149"/>
      <c r="F1209" s="150"/>
      <c r="G1209" s="143"/>
      <c r="H1209" s="143"/>
      <c r="I1209" s="142"/>
      <c r="J1209" s="142"/>
      <c r="K1209" s="144"/>
      <c r="L1209" s="151"/>
      <c r="M1209" s="146" t="str">
        <f t="shared" si="19"/>
        <v xml:space="preserve">   </v>
      </c>
    </row>
    <row r="1210" spans="1:13" s="54" customFormat="1" hidden="1" x14ac:dyDescent="0.2">
      <c r="A1210" s="367"/>
      <c r="B1210" s="364"/>
      <c r="C1210" s="147"/>
      <c r="D1210" s="148"/>
      <c r="E1210" s="149"/>
      <c r="F1210" s="150"/>
      <c r="G1210" s="143"/>
      <c r="H1210" s="143"/>
      <c r="I1210" s="142"/>
      <c r="J1210" s="142"/>
      <c r="K1210" s="144"/>
      <c r="L1210" s="151"/>
      <c r="M1210" s="146" t="str">
        <f t="shared" si="19"/>
        <v xml:space="preserve">   </v>
      </c>
    </row>
    <row r="1211" spans="1:13" s="54" customFormat="1" hidden="1" x14ac:dyDescent="0.2">
      <c r="A1211" s="367"/>
      <c r="B1211" s="364"/>
      <c r="C1211" s="147"/>
      <c r="D1211" s="148"/>
      <c r="E1211" s="149"/>
      <c r="F1211" s="150"/>
      <c r="G1211" s="143"/>
      <c r="H1211" s="143"/>
      <c r="I1211" s="142"/>
      <c r="J1211" s="142"/>
      <c r="K1211" s="144"/>
      <c r="L1211" s="151"/>
      <c r="M1211" s="146" t="str">
        <f t="shared" si="19"/>
        <v xml:space="preserve">   </v>
      </c>
    </row>
    <row r="1212" spans="1:13" s="54" customFormat="1" hidden="1" x14ac:dyDescent="0.2">
      <c r="A1212" s="367"/>
      <c r="B1212" s="364"/>
      <c r="C1212" s="154"/>
      <c r="D1212" s="155"/>
      <c r="E1212" s="156"/>
      <c r="F1212" s="157"/>
      <c r="G1212" s="143"/>
      <c r="H1212" s="143"/>
      <c r="I1212" s="142"/>
      <c r="J1212" s="142"/>
      <c r="K1212" s="144"/>
      <c r="L1212" s="158"/>
      <c r="M1212" s="146" t="str">
        <f t="shared" si="19"/>
        <v xml:space="preserve">   </v>
      </c>
    </row>
    <row r="1213" spans="1:13" hidden="1" x14ac:dyDescent="0.2">
      <c r="A1213" s="63"/>
      <c r="B1213" s="63"/>
      <c r="C1213" s="159"/>
      <c r="D1213" s="160"/>
      <c r="E1213" s="160"/>
      <c r="F1213" s="160"/>
      <c r="G1213" s="159"/>
      <c r="H1213" s="160"/>
      <c r="I1213" s="160"/>
      <c r="J1213" s="160"/>
      <c r="K1213" s="161"/>
      <c r="L1213" s="162"/>
      <c r="M1213" s="146" t="str">
        <f t="shared" si="19"/>
        <v xml:space="preserve">   </v>
      </c>
    </row>
    <row r="1214" spans="1:13" s="62" customFormat="1" ht="12.75" hidden="1" customHeight="1" x14ac:dyDescent="0.2">
      <c r="A1214" s="366" t="s">
        <v>85</v>
      </c>
      <c r="B1214" s="365" t="s">
        <v>105</v>
      </c>
      <c r="C1214" s="142"/>
      <c r="D1214" s="142"/>
      <c r="E1214" s="142"/>
      <c r="F1214" s="142"/>
      <c r="G1214" s="143"/>
      <c r="H1214" s="143"/>
      <c r="I1214" s="142"/>
      <c r="J1214" s="142"/>
      <c r="K1214" s="144"/>
      <c r="L1214" s="145" t="str">
        <f>CONCATENATE(C1214," ",D1214," ",E1214," ",F1214," ",C1215," ",D1215," ",E1215," ",F1215)</f>
        <v xml:space="preserve">       </v>
      </c>
      <c r="M1214" s="146" t="str">
        <f t="shared" si="19"/>
        <v xml:space="preserve">   </v>
      </c>
    </row>
    <row r="1215" spans="1:13" s="62" customFormat="1" hidden="1" x14ac:dyDescent="0.2">
      <c r="A1215" s="366"/>
      <c r="B1215" s="365"/>
      <c r="C1215" s="147"/>
      <c r="D1215" s="148"/>
      <c r="E1215" s="149"/>
      <c r="F1215" s="150"/>
      <c r="G1215" s="143"/>
      <c r="H1215" s="143"/>
      <c r="I1215" s="142"/>
      <c r="J1215" s="142"/>
      <c r="K1215" s="144"/>
      <c r="L1215" s="151"/>
      <c r="M1215" s="146" t="str">
        <f t="shared" si="19"/>
        <v xml:space="preserve">   </v>
      </c>
    </row>
    <row r="1216" spans="1:13" s="62" customFormat="1" hidden="1" x14ac:dyDescent="0.2">
      <c r="A1216" s="366"/>
      <c r="B1216" s="365"/>
      <c r="C1216" s="147"/>
      <c r="D1216" s="148"/>
      <c r="E1216" s="149"/>
      <c r="F1216" s="150"/>
      <c r="G1216" s="143"/>
      <c r="H1216" s="143"/>
      <c r="I1216" s="142"/>
      <c r="J1216" s="142"/>
      <c r="K1216" s="144"/>
      <c r="L1216" s="151"/>
      <c r="M1216" s="146" t="str">
        <f t="shared" si="19"/>
        <v xml:space="preserve">   </v>
      </c>
    </row>
    <row r="1217" spans="1:13" s="62" customFormat="1" hidden="1" x14ac:dyDescent="0.2">
      <c r="A1217" s="366"/>
      <c r="B1217" s="365"/>
      <c r="C1217" s="147"/>
      <c r="D1217" s="148"/>
      <c r="E1217" s="149"/>
      <c r="F1217" s="150"/>
      <c r="G1217" s="143"/>
      <c r="H1217" s="143"/>
      <c r="I1217" s="142"/>
      <c r="J1217" s="142"/>
      <c r="K1217" s="144"/>
      <c r="L1217" s="151"/>
      <c r="M1217" s="146" t="str">
        <f t="shared" si="19"/>
        <v xml:space="preserve">   </v>
      </c>
    </row>
    <row r="1218" spans="1:13" s="62" customFormat="1" hidden="1" x14ac:dyDescent="0.2">
      <c r="A1218" s="366"/>
      <c r="B1218" s="365"/>
      <c r="C1218" s="147"/>
      <c r="D1218" s="148"/>
      <c r="E1218" s="149"/>
      <c r="F1218" s="150"/>
      <c r="G1218" s="143"/>
      <c r="H1218" s="143"/>
      <c r="I1218" s="142"/>
      <c r="J1218" s="142"/>
      <c r="K1218" s="144"/>
      <c r="L1218" s="151"/>
      <c r="M1218" s="146" t="str">
        <f t="shared" si="19"/>
        <v xml:space="preserve">   </v>
      </c>
    </row>
    <row r="1219" spans="1:13" s="62" customFormat="1" hidden="1" x14ac:dyDescent="0.2">
      <c r="A1219" s="366"/>
      <c r="B1219" s="365"/>
      <c r="C1219" s="147"/>
      <c r="D1219" s="148"/>
      <c r="E1219" s="149"/>
      <c r="F1219" s="150"/>
      <c r="G1219" s="143"/>
      <c r="H1219" s="143"/>
      <c r="I1219" s="142"/>
      <c r="J1219" s="142"/>
      <c r="K1219" s="144"/>
      <c r="L1219" s="151"/>
      <c r="M1219" s="146" t="str">
        <f t="shared" si="19"/>
        <v xml:space="preserve">   </v>
      </c>
    </row>
    <row r="1220" spans="1:13" s="62" customFormat="1" hidden="1" x14ac:dyDescent="0.2">
      <c r="A1220" s="366"/>
      <c r="B1220" s="365"/>
      <c r="C1220" s="147"/>
      <c r="D1220" s="148"/>
      <c r="E1220" s="149"/>
      <c r="F1220" s="150"/>
      <c r="G1220" s="143"/>
      <c r="H1220" s="143"/>
      <c r="I1220" s="142"/>
      <c r="J1220" s="142"/>
      <c r="K1220" s="144"/>
      <c r="L1220" s="151"/>
      <c r="M1220" s="146" t="str">
        <f t="shared" si="19"/>
        <v xml:space="preserve">   </v>
      </c>
    </row>
    <row r="1221" spans="1:13" s="62" customFormat="1" hidden="1" x14ac:dyDescent="0.2">
      <c r="A1221" s="366"/>
      <c r="B1221" s="365"/>
      <c r="C1221" s="147"/>
      <c r="D1221" s="148"/>
      <c r="E1221" s="149"/>
      <c r="F1221" s="150"/>
      <c r="G1221" s="143"/>
      <c r="H1221" s="143"/>
      <c r="I1221" s="142"/>
      <c r="J1221" s="142"/>
      <c r="K1221" s="144"/>
      <c r="L1221" s="151"/>
      <c r="M1221" s="146" t="str">
        <f t="shared" si="19"/>
        <v xml:space="preserve">   </v>
      </c>
    </row>
    <row r="1222" spans="1:13" s="62" customFormat="1" hidden="1" x14ac:dyDescent="0.2">
      <c r="A1222" s="366"/>
      <c r="B1222" s="365"/>
      <c r="C1222" s="147"/>
      <c r="D1222" s="148"/>
      <c r="E1222" s="149"/>
      <c r="F1222" s="150"/>
      <c r="G1222" s="143"/>
      <c r="H1222" s="143"/>
      <c r="I1222" s="142"/>
      <c r="J1222" s="142"/>
      <c r="K1222" s="144"/>
      <c r="L1222" s="151"/>
      <c r="M1222" s="146" t="str">
        <f t="shared" si="19"/>
        <v xml:space="preserve">   </v>
      </c>
    </row>
    <row r="1223" spans="1:13" s="62" customFormat="1" hidden="1" x14ac:dyDescent="0.2">
      <c r="A1223" s="366"/>
      <c r="B1223" s="365"/>
      <c r="C1223" s="147"/>
      <c r="D1223" s="148"/>
      <c r="E1223" s="149"/>
      <c r="F1223" s="150"/>
      <c r="G1223" s="143"/>
      <c r="H1223" s="143"/>
      <c r="I1223" s="142"/>
      <c r="J1223" s="142"/>
      <c r="K1223" s="144"/>
      <c r="L1223" s="151"/>
      <c r="M1223" s="146" t="str">
        <f t="shared" si="19"/>
        <v xml:space="preserve">   </v>
      </c>
    </row>
    <row r="1224" spans="1:13" s="62" customFormat="1" ht="12.75" hidden="1" customHeight="1" x14ac:dyDescent="0.2">
      <c r="A1224" s="366" t="s">
        <v>85</v>
      </c>
      <c r="B1224" s="365" t="s">
        <v>105</v>
      </c>
      <c r="C1224" s="142"/>
      <c r="D1224" s="142"/>
      <c r="E1224" s="142"/>
      <c r="F1224" s="142"/>
      <c r="G1224" s="143"/>
      <c r="H1224" s="143"/>
      <c r="I1224" s="142"/>
      <c r="J1224" s="142"/>
      <c r="K1224" s="144"/>
      <c r="L1224" s="145" t="str">
        <f>CONCATENATE(C1224," ",D1224," ",E1224," ",F1224," ",C1225," ",D1225," ",E1225," ",F1225)</f>
        <v xml:space="preserve">       </v>
      </c>
      <c r="M1224" s="146" t="str">
        <f t="shared" si="19"/>
        <v xml:space="preserve">   </v>
      </c>
    </row>
    <row r="1225" spans="1:13" s="62" customFormat="1" hidden="1" x14ac:dyDescent="0.2">
      <c r="A1225" s="366"/>
      <c r="B1225" s="365"/>
      <c r="C1225" s="147"/>
      <c r="D1225" s="148"/>
      <c r="E1225" s="149"/>
      <c r="F1225" s="150"/>
      <c r="G1225" s="143"/>
      <c r="H1225" s="143"/>
      <c r="I1225" s="142"/>
      <c r="J1225" s="142"/>
      <c r="K1225" s="144"/>
      <c r="L1225" s="151"/>
      <c r="M1225" s="146" t="str">
        <f t="shared" si="19"/>
        <v xml:space="preserve">   </v>
      </c>
    </row>
    <row r="1226" spans="1:13" s="62" customFormat="1" hidden="1" x14ac:dyDescent="0.2">
      <c r="A1226" s="366"/>
      <c r="B1226" s="365"/>
      <c r="C1226" s="147"/>
      <c r="D1226" s="148"/>
      <c r="E1226" s="149"/>
      <c r="F1226" s="150"/>
      <c r="G1226" s="143"/>
      <c r="H1226" s="143"/>
      <c r="I1226" s="142"/>
      <c r="J1226" s="142"/>
      <c r="K1226" s="144"/>
      <c r="L1226" s="151"/>
      <c r="M1226" s="146" t="str">
        <f t="shared" si="19"/>
        <v xml:space="preserve">   </v>
      </c>
    </row>
    <row r="1227" spans="1:13" s="62" customFormat="1" hidden="1" x14ac:dyDescent="0.2">
      <c r="A1227" s="366"/>
      <c r="B1227" s="365"/>
      <c r="C1227" s="147"/>
      <c r="D1227" s="148"/>
      <c r="E1227" s="149"/>
      <c r="F1227" s="150"/>
      <c r="G1227" s="143"/>
      <c r="H1227" s="143"/>
      <c r="I1227" s="142"/>
      <c r="J1227" s="142"/>
      <c r="K1227" s="144"/>
      <c r="L1227" s="151"/>
      <c r="M1227" s="146" t="str">
        <f t="shared" ref="M1227:M1290" si="20">CONCATENATE(G1227," ",H1227," ",I1227," ",J1227)</f>
        <v xml:space="preserve">   </v>
      </c>
    </row>
    <row r="1228" spans="1:13" s="62" customFormat="1" hidden="1" x14ac:dyDescent="0.2">
      <c r="A1228" s="366"/>
      <c r="B1228" s="365"/>
      <c r="C1228" s="147"/>
      <c r="D1228" s="148"/>
      <c r="E1228" s="149"/>
      <c r="F1228" s="150"/>
      <c r="G1228" s="143"/>
      <c r="H1228" s="143"/>
      <c r="I1228" s="142"/>
      <c r="J1228" s="142"/>
      <c r="K1228" s="144"/>
      <c r="L1228" s="151"/>
      <c r="M1228" s="146" t="str">
        <f t="shared" si="20"/>
        <v xml:space="preserve">   </v>
      </c>
    </row>
    <row r="1229" spans="1:13" s="62" customFormat="1" hidden="1" x14ac:dyDescent="0.2">
      <c r="A1229" s="366"/>
      <c r="B1229" s="365"/>
      <c r="C1229" s="147"/>
      <c r="D1229" s="148"/>
      <c r="E1229" s="149"/>
      <c r="F1229" s="150"/>
      <c r="G1229" s="143"/>
      <c r="H1229" s="143"/>
      <c r="I1229" s="142"/>
      <c r="J1229" s="142"/>
      <c r="K1229" s="144"/>
      <c r="L1229" s="151"/>
      <c r="M1229" s="146" t="str">
        <f t="shared" si="20"/>
        <v xml:space="preserve">   </v>
      </c>
    </row>
    <row r="1230" spans="1:13" s="62" customFormat="1" hidden="1" x14ac:dyDescent="0.2">
      <c r="A1230" s="366"/>
      <c r="B1230" s="365"/>
      <c r="C1230" s="147"/>
      <c r="D1230" s="148"/>
      <c r="E1230" s="149"/>
      <c r="F1230" s="150"/>
      <c r="G1230" s="143"/>
      <c r="H1230" s="143"/>
      <c r="I1230" s="142"/>
      <c r="J1230" s="142"/>
      <c r="K1230" s="144"/>
      <c r="L1230" s="151"/>
      <c r="M1230" s="146" t="str">
        <f t="shared" si="20"/>
        <v xml:space="preserve">   </v>
      </c>
    </row>
    <row r="1231" spans="1:13" s="62" customFormat="1" hidden="1" x14ac:dyDescent="0.2">
      <c r="A1231" s="366"/>
      <c r="B1231" s="365"/>
      <c r="C1231" s="147"/>
      <c r="D1231" s="148"/>
      <c r="E1231" s="149"/>
      <c r="F1231" s="150"/>
      <c r="G1231" s="143"/>
      <c r="H1231" s="143"/>
      <c r="I1231" s="142"/>
      <c r="J1231" s="142"/>
      <c r="K1231" s="144"/>
      <c r="L1231" s="151"/>
      <c r="M1231" s="146" t="str">
        <f t="shared" si="20"/>
        <v xml:space="preserve">   </v>
      </c>
    </row>
    <row r="1232" spans="1:13" s="62" customFormat="1" hidden="1" x14ac:dyDescent="0.2">
      <c r="A1232" s="366"/>
      <c r="B1232" s="365"/>
      <c r="C1232" s="147"/>
      <c r="D1232" s="148"/>
      <c r="E1232" s="149"/>
      <c r="F1232" s="150"/>
      <c r="G1232" s="143"/>
      <c r="H1232" s="143"/>
      <c r="I1232" s="142"/>
      <c r="J1232" s="142"/>
      <c r="K1232" s="144"/>
      <c r="L1232" s="151"/>
      <c r="M1232" s="146" t="str">
        <f t="shared" si="20"/>
        <v xml:space="preserve">   </v>
      </c>
    </row>
    <row r="1233" spans="1:13" s="62" customFormat="1" hidden="1" x14ac:dyDescent="0.2">
      <c r="A1233" s="366"/>
      <c r="B1233" s="365"/>
      <c r="C1233" s="147"/>
      <c r="D1233" s="148"/>
      <c r="E1233" s="149"/>
      <c r="F1233" s="150"/>
      <c r="G1233" s="143"/>
      <c r="H1233" s="143"/>
      <c r="I1233" s="142"/>
      <c r="J1233" s="142"/>
      <c r="K1233" s="144"/>
      <c r="L1233" s="151"/>
      <c r="M1233" s="146" t="str">
        <f t="shared" si="20"/>
        <v xml:space="preserve">   </v>
      </c>
    </row>
    <row r="1234" spans="1:13" s="62" customFormat="1" ht="12.75" hidden="1" customHeight="1" x14ac:dyDescent="0.2">
      <c r="A1234" s="366" t="s">
        <v>85</v>
      </c>
      <c r="B1234" s="365" t="s">
        <v>105</v>
      </c>
      <c r="C1234" s="142"/>
      <c r="D1234" s="142"/>
      <c r="E1234" s="142"/>
      <c r="F1234" s="142"/>
      <c r="G1234" s="143"/>
      <c r="H1234" s="143"/>
      <c r="I1234" s="142"/>
      <c r="J1234" s="142"/>
      <c r="K1234" s="144"/>
      <c r="L1234" s="145" t="str">
        <f>CONCATENATE(C1234," ",D1234," ",E1234," ",F1234," ",C1235," ",D1235," ",E1235," ",F1235)</f>
        <v xml:space="preserve">       </v>
      </c>
      <c r="M1234" s="146" t="str">
        <f t="shared" si="20"/>
        <v xml:space="preserve">   </v>
      </c>
    </row>
    <row r="1235" spans="1:13" s="62" customFormat="1" hidden="1" x14ac:dyDescent="0.2">
      <c r="A1235" s="366"/>
      <c r="B1235" s="365"/>
      <c r="C1235" s="147"/>
      <c r="D1235" s="148"/>
      <c r="E1235" s="149"/>
      <c r="F1235" s="150"/>
      <c r="G1235" s="143"/>
      <c r="H1235" s="143"/>
      <c r="I1235" s="142"/>
      <c r="J1235" s="142"/>
      <c r="K1235" s="144"/>
      <c r="L1235" s="151"/>
      <c r="M1235" s="146" t="str">
        <f t="shared" si="20"/>
        <v xml:space="preserve">   </v>
      </c>
    </row>
    <row r="1236" spans="1:13" s="62" customFormat="1" hidden="1" x14ac:dyDescent="0.2">
      <c r="A1236" s="366"/>
      <c r="B1236" s="365"/>
      <c r="C1236" s="147"/>
      <c r="D1236" s="148"/>
      <c r="E1236" s="149"/>
      <c r="F1236" s="150"/>
      <c r="G1236" s="143"/>
      <c r="H1236" s="143"/>
      <c r="I1236" s="142"/>
      <c r="J1236" s="142"/>
      <c r="K1236" s="144"/>
      <c r="L1236" s="151"/>
      <c r="M1236" s="146" t="str">
        <f t="shared" si="20"/>
        <v xml:space="preserve">   </v>
      </c>
    </row>
    <row r="1237" spans="1:13" s="62" customFormat="1" hidden="1" x14ac:dyDescent="0.2">
      <c r="A1237" s="366"/>
      <c r="B1237" s="365"/>
      <c r="C1237" s="147"/>
      <c r="D1237" s="148"/>
      <c r="E1237" s="149"/>
      <c r="F1237" s="150"/>
      <c r="G1237" s="143"/>
      <c r="H1237" s="143"/>
      <c r="I1237" s="142"/>
      <c r="J1237" s="142"/>
      <c r="K1237" s="144"/>
      <c r="L1237" s="151"/>
      <c r="M1237" s="146" t="str">
        <f t="shared" si="20"/>
        <v xml:space="preserve">   </v>
      </c>
    </row>
    <row r="1238" spans="1:13" s="62" customFormat="1" hidden="1" x14ac:dyDescent="0.2">
      <c r="A1238" s="366"/>
      <c r="B1238" s="365"/>
      <c r="C1238" s="147"/>
      <c r="D1238" s="148"/>
      <c r="E1238" s="149"/>
      <c r="F1238" s="150"/>
      <c r="G1238" s="143"/>
      <c r="H1238" s="143"/>
      <c r="I1238" s="142"/>
      <c r="J1238" s="142"/>
      <c r="K1238" s="144"/>
      <c r="L1238" s="151"/>
      <c r="M1238" s="146" t="str">
        <f t="shared" si="20"/>
        <v xml:space="preserve">   </v>
      </c>
    </row>
    <row r="1239" spans="1:13" s="62" customFormat="1" hidden="1" x14ac:dyDescent="0.2">
      <c r="A1239" s="366"/>
      <c r="B1239" s="365"/>
      <c r="C1239" s="147"/>
      <c r="D1239" s="148"/>
      <c r="E1239" s="149"/>
      <c r="F1239" s="150"/>
      <c r="G1239" s="143"/>
      <c r="H1239" s="143"/>
      <c r="I1239" s="142"/>
      <c r="J1239" s="142"/>
      <c r="K1239" s="144"/>
      <c r="L1239" s="151"/>
      <c r="M1239" s="146" t="str">
        <f t="shared" si="20"/>
        <v xml:space="preserve">   </v>
      </c>
    </row>
    <row r="1240" spans="1:13" s="62" customFormat="1" hidden="1" x14ac:dyDescent="0.2">
      <c r="A1240" s="366"/>
      <c r="B1240" s="365"/>
      <c r="C1240" s="147"/>
      <c r="D1240" s="148"/>
      <c r="E1240" s="149"/>
      <c r="F1240" s="150"/>
      <c r="G1240" s="143"/>
      <c r="H1240" s="143"/>
      <c r="I1240" s="142"/>
      <c r="J1240" s="142"/>
      <c r="K1240" s="144"/>
      <c r="L1240" s="151"/>
      <c r="M1240" s="146" t="str">
        <f t="shared" si="20"/>
        <v xml:space="preserve">   </v>
      </c>
    </row>
    <row r="1241" spans="1:13" s="62" customFormat="1" hidden="1" x14ac:dyDescent="0.2">
      <c r="A1241" s="366"/>
      <c r="B1241" s="365"/>
      <c r="C1241" s="147"/>
      <c r="D1241" s="148"/>
      <c r="E1241" s="149"/>
      <c r="F1241" s="150"/>
      <c r="G1241" s="143"/>
      <c r="H1241" s="143"/>
      <c r="I1241" s="142"/>
      <c r="J1241" s="142"/>
      <c r="K1241" s="144"/>
      <c r="L1241" s="151"/>
      <c r="M1241" s="146" t="str">
        <f t="shared" si="20"/>
        <v xml:space="preserve">   </v>
      </c>
    </row>
    <row r="1242" spans="1:13" s="62" customFormat="1" hidden="1" x14ac:dyDescent="0.2">
      <c r="A1242" s="366"/>
      <c r="B1242" s="365"/>
      <c r="C1242" s="147"/>
      <c r="D1242" s="148"/>
      <c r="E1242" s="149"/>
      <c r="F1242" s="150"/>
      <c r="G1242" s="143"/>
      <c r="H1242" s="143"/>
      <c r="I1242" s="142"/>
      <c r="J1242" s="142"/>
      <c r="K1242" s="144"/>
      <c r="L1242" s="151"/>
      <c r="M1242" s="146" t="str">
        <f t="shared" si="20"/>
        <v xml:space="preserve">   </v>
      </c>
    </row>
    <row r="1243" spans="1:13" s="62" customFormat="1" hidden="1" x14ac:dyDescent="0.2">
      <c r="A1243" s="366"/>
      <c r="B1243" s="365"/>
      <c r="C1243" s="147"/>
      <c r="D1243" s="148"/>
      <c r="E1243" s="149"/>
      <c r="F1243" s="150"/>
      <c r="G1243" s="143"/>
      <c r="H1243" s="143"/>
      <c r="I1243" s="142"/>
      <c r="J1243" s="142"/>
      <c r="K1243" s="144"/>
      <c r="L1243" s="151"/>
      <c r="M1243" s="146" t="str">
        <f t="shared" si="20"/>
        <v xml:space="preserve">   </v>
      </c>
    </row>
    <row r="1244" spans="1:13" s="62" customFormat="1" ht="12.75" hidden="1" customHeight="1" x14ac:dyDescent="0.2">
      <c r="A1244" s="366" t="s">
        <v>85</v>
      </c>
      <c r="B1244" s="365" t="s">
        <v>105</v>
      </c>
      <c r="C1244" s="142"/>
      <c r="D1244" s="142"/>
      <c r="E1244" s="142"/>
      <c r="F1244" s="142"/>
      <c r="G1244" s="143"/>
      <c r="H1244" s="143"/>
      <c r="I1244" s="142"/>
      <c r="J1244" s="142"/>
      <c r="K1244" s="144"/>
      <c r="L1244" s="145" t="str">
        <f>CONCATENATE(C1244," ",D1244," ",E1244," ",F1244," ",C1245," ",D1245," ",E1245," ",F1245)</f>
        <v xml:space="preserve">       </v>
      </c>
      <c r="M1244" s="146" t="str">
        <f t="shared" si="20"/>
        <v xml:space="preserve">   </v>
      </c>
    </row>
    <row r="1245" spans="1:13" s="62" customFormat="1" hidden="1" x14ac:dyDescent="0.2">
      <c r="A1245" s="366"/>
      <c r="B1245" s="365"/>
      <c r="C1245" s="147"/>
      <c r="D1245" s="148"/>
      <c r="E1245" s="149"/>
      <c r="F1245" s="150"/>
      <c r="G1245" s="143"/>
      <c r="H1245" s="143"/>
      <c r="I1245" s="142"/>
      <c r="J1245" s="142"/>
      <c r="K1245" s="144"/>
      <c r="L1245" s="151"/>
      <c r="M1245" s="146" t="str">
        <f t="shared" si="20"/>
        <v xml:space="preserve">   </v>
      </c>
    </row>
    <row r="1246" spans="1:13" s="62" customFormat="1" hidden="1" x14ac:dyDescent="0.2">
      <c r="A1246" s="366"/>
      <c r="B1246" s="365"/>
      <c r="C1246" s="147"/>
      <c r="D1246" s="148"/>
      <c r="E1246" s="149"/>
      <c r="F1246" s="150"/>
      <c r="G1246" s="143"/>
      <c r="H1246" s="143"/>
      <c r="I1246" s="142"/>
      <c r="J1246" s="142"/>
      <c r="K1246" s="144"/>
      <c r="L1246" s="151"/>
      <c r="M1246" s="146" t="str">
        <f t="shared" si="20"/>
        <v xml:space="preserve">   </v>
      </c>
    </row>
    <row r="1247" spans="1:13" s="62" customFormat="1" hidden="1" x14ac:dyDescent="0.2">
      <c r="A1247" s="366"/>
      <c r="B1247" s="365"/>
      <c r="C1247" s="147"/>
      <c r="D1247" s="148"/>
      <c r="E1247" s="149"/>
      <c r="F1247" s="150"/>
      <c r="G1247" s="143"/>
      <c r="H1247" s="143"/>
      <c r="I1247" s="142"/>
      <c r="J1247" s="142"/>
      <c r="K1247" s="144"/>
      <c r="L1247" s="151"/>
      <c r="M1247" s="146" t="str">
        <f t="shared" si="20"/>
        <v xml:space="preserve">   </v>
      </c>
    </row>
    <row r="1248" spans="1:13" s="62" customFormat="1" hidden="1" x14ac:dyDescent="0.2">
      <c r="A1248" s="366"/>
      <c r="B1248" s="365"/>
      <c r="C1248" s="147"/>
      <c r="D1248" s="148"/>
      <c r="E1248" s="149"/>
      <c r="F1248" s="150"/>
      <c r="G1248" s="143"/>
      <c r="H1248" s="143"/>
      <c r="I1248" s="142"/>
      <c r="J1248" s="142"/>
      <c r="K1248" s="144"/>
      <c r="L1248" s="151"/>
      <c r="M1248" s="146" t="str">
        <f t="shared" si="20"/>
        <v xml:space="preserve">   </v>
      </c>
    </row>
    <row r="1249" spans="1:13" s="62" customFormat="1" hidden="1" x14ac:dyDescent="0.2">
      <c r="A1249" s="366"/>
      <c r="B1249" s="365"/>
      <c r="C1249" s="147"/>
      <c r="D1249" s="148"/>
      <c r="E1249" s="149"/>
      <c r="F1249" s="150"/>
      <c r="G1249" s="143"/>
      <c r="H1249" s="143"/>
      <c r="I1249" s="142"/>
      <c r="J1249" s="142"/>
      <c r="K1249" s="144"/>
      <c r="L1249" s="151"/>
      <c r="M1249" s="146" t="str">
        <f t="shared" si="20"/>
        <v xml:space="preserve">   </v>
      </c>
    </row>
    <row r="1250" spans="1:13" s="62" customFormat="1" hidden="1" x14ac:dyDescent="0.2">
      <c r="A1250" s="366"/>
      <c r="B1250" s="365"/>
      <c r="C1250" s="147"/>
      <c r="D1250" s="148"/>
      <c r="E1250" s="149"/>
      <c r="F1250" s="150"/>
      <c r="G1250" s="143"/>
      <c r="H1250" s="143"/>
      <c r="I1250" s="142"/>
      <c r="J1250" s="142"/>
      <c r="K1250" s="144"/>
      <c r="L1250" s="151"/>
      <c r="M1250" s="146" t="str">
        <f t="shared" si="20"/>
        <v xml:space="preserve">   </v>
      </c>
    </row>
    <row r="1251" spans="1:13" s="62" customFormat="1" hidden="1" x14ac:dyDescent="0.2">
      <c r="A1251" s="366"/>
      <c r="B1251" s="365"/>
      <c r="C1251" s="147"/>
      <c r="D1251" s="148"/>
      <c r="E1251" s="149"/>
      <c r="F1251" s="150"/>
      <c r="G1251" s="143"/>
      <c r="H1251" s="143"/>
      <c r="I1251" s="142"/>
      <c r="J1251" s="142"/>
      <c r="K1251" s="144"/>
      <c r="L1251" s="151"/>
      <c r="M1251" s="146" t="str">
        <f t="shared" si="20"/>
        <v xml:space="preserve">   </v>
      </c>
    </row>
    <row r="1252" spans="1:13" s="62" customFormat="1" hidden="1" x14ac:dyDescent="0.2">
      <c r="A1252" s="366"/>
      <c r="B1252" s="365"/>
      <c r="C1252" s="147"/>
      <c r="D1252" s="148"/>
      <c r="E1252" s="149"/>
      <c r="F1252" s="150"/>
      <c r="G1252" s="143"/>
      <c r="H1252" s="143"/>
      <c r="I1252" s="142"/>
      <c r="J1252" s="142"/>
      <c r="K1252" s="144"/>
      <c r="L1252" s="151"/>
      <c r="M1252" s="146" t="str">
        <f t="shared" si="20"/>
        <v xml:space="preserve">   </v>
      </c>
    </row>
    <row r="1253" spans="1:13" s="62" customFormat="1" hidden="1" x14ac:dyDescent="0.2">
      <c r="A1253" s="366"/>
      <c r="B1253" s="365"/>
      <c r="C1253" s="147"/>
      <c r="D1253" s="148"/>
      <c r="E1253" s="149"/>
      <c r="F1253" s="150"/>
      <c r="G1253" s="143"/>
      <c r="H1253" s="143"/>
      <c r="I1253" s="142"/>
      <c r="J1253" s="142"/>
      <c r="K1253" s="144"/>
      <c r="L1253" s="151"/>
      <c r="M1253" s="146" t="str">
        <f t="shared" si="20"/>
        <v xml:space="preserve">   </v>
      </c>
    </row>
    <row r="1254" spans="1:13" s="62" customFormat="1" ht="12.75" hidden="1" customHeight="1" x14ac:dyDescent="0.2">
      <c r="A1254" s="366" t="s">
        <v>85</v>
      </c>
      <c r="B1254" s="365" t="s">
        <v>105</v>
      </c>
      <c r="C1254" s="142"/>
      <c r="D1254" s="142"/>
      <c r="E1254" s="142"/>
      <c r="F1254" s="142"/>
      <c r="G1254" s="143"/>
      <c r="H1254" s="143"/>
      <c r="I1254" s="142"/>
      <c r="J1254" s="142"/>
      <c r="K1254" s="144"/>
      <c r="L1254" s="145" t="str">
        <f>CONCATENATE(C1254," ",D1254," ",E1254," ",F1254," ",C1255," ",D1255," ",E1255," ",F1255)</f>
        <v xml:space="preserve">       </v>
      </c>
      <c r="M1254" s="146" t="str">
        <f t="shared" si="20"/>
        <v xml:space="preserve">   </v>
      </c>
    </row>
    <row r="1255" spans="1:13" s="62" customFormat="1" hidden="1" x14ac:dyDescent="0.2">
      <c r="A1255" s="366"/>
      <c r="B1255" s="365"/>
      <c r="C1255" s="147"/>
      <c r="D1255" s="148"/>
      <c r="E1255" s="149"/>
      <c r="F1255" s="150"/>
      <c r="G1255" s="143"/>
      <c r="H1255" s="143"/>
      <c r="I1255" s="142"/>
      <c r="J1255" s="142"/>
      <c r="K1255" s="144"/>
      <c r="L1255" s="151"/>
      <c r="M1255" s="146" t="str">
        <f t="shared" si="20"/>
        <v xml:space="preserve">   </v>
      </c>
    </row>
    <row r="1256" spans="1:13" s="62" customFormat="1" hidden="1" x14ac:dyDescent="0.2">
      <c r="A1256" s="366"/>
      <c r="B1256" s="365"/>
      <c r="C1256" s="147"/>
      <c r="D1256" s="148"/>
      <c r="E1256" s="149"/>
      <c r="F1256" s="150"/>
      <c r="G1256" s="143"/>
      <c r="H1256" s="143"/>
      <c r="I1256" s="142"/>
      <c r="J1256" s="142"/>
      <c r="K1256" s="144"/>
      <c r="L1256" s="151"/>
      <c r="M1256" s="146" t="str">
        <f t="shared" si="20"/>
        <v xml:space="preserve">   </v>
      </c>
    </row>
    <row r="1257" spans="1:13" s="62" customFormat="1" hidden="1" x14ac:dyDescent="0.2">
      <c r="A1257" s="366"/>
      <c r="B1257" s="365"/>
      <c r="C1257" s="147"/>
      <c r="D1257" s="148"/>
      <c r="E1257" s="149"/>
      <c r="F1257" s="150"/>
      <c r="G1257" s="143"/>
      <c r="H1257" s="143"/>
      <c r="I1257" s="142"/>
      <c r="J1257" s="142"/>
      <c r="K1257" s="144"/>
      <c r="L1257" s="151"/>
      <c r="M1257" s="146" t="str">
        <f t="shared" si="20"/>
        <v xml:space="preserve">   </v>
      </c>
    </row>
    <row r="1258" spans="1:13" s="62" customFormat="1" hidden="1" x14ac:dyDescent="0.2">
      <c r="A1258" s="366"/>
      <c r="B1258" s="365"/>
      <c r="C1258" s="147"/>
      <c r="D1258" s="148"/>
      <c r="E1258" s="149"/>
      <c r="F1258" s="150"/>
      <c r="G1258" s="143"/>
      <c r="H1258" s="143"/>
      <c r="I1258" s="142"/>
      <c r="J1258" s="142"/>
      <c r="K1258" s="144"/>
      <c r="L1258" s="151"/>
      <c r="M1258" s="146" t="str">
        <f t="shared" si="20"/>
        <v xml:space="preserve">   </v>
      </c>
    </row>
    <row r="1259" spans="1:13" s="62" customFormat="1" hidden="1" x14ac:dyDescent="0.2">
      <c r="A1259" s="366"/>
      <c r="B1259" s="365"/>
      <c r="C1259" s="147"/>
      <c r="D1259" s="148"/>
      <c r="E1259" s="149"/>
      <c r="F1259" s="150"/>
      <c r="G1259" s="143"/>
      <c r="H1259" s="143"/>
      <c r="I1259" s="142"/>
      <c r="J1259" s="142"/>
      <c r="K1259" s="144"/>
      <c r="L1259" s="151"/>
      <c r="M1259" s="146" t="str">
        <f t="shared" si="20"/>
        <v xml:space="preserve">   </v>
      </c>
    </row>
    <row r="1260" spans="1:13" s="62" customFormat="1" hidden="1" x14ac:dyDescent="0.2">
      <c r="A1260" s="366"/>
      <c r="B1260" s="365"/>
      <c r="C1260" s="147"/>
      <c r="D1260" s="148"/>
      <c r="E1260" s="149"/>
      <c r="F1260" s="150"/>
      <c r="G1260" s="143"/>
      <c r="H1260" s="143"/>
      <c r="I1260" s="142"/>
      <c r="J1260" s="142"/>
      <c r="K1260" s="144"/>
      <c r="L1260" s="151"/>
      <c r="M1260" s="146" t="str">
        <f t="shared" si="20"/>
        <v xml:space="preserve">   </v>
      </c>
    </row>
    <row r="1261" spans="1:13" s="62" customFormat="1" hidden="1" x14ac:dyDescent="0.2">
      <c r="A1261" s="366"/>
      <c r="B1261" s="365"/>
      <c r="C1261" s="147"/>
      <c r="D1261" s="148"/>
      <c r="E1261" s="149"/>
      <c r="F1261" s="150"/>
      <c r="G1261" s="143"/>
      <c r="H1261" s="143"/>
      <c r="I1261" s="142"/>
      <c r="J1261" s="142"/>
      <c r="K1261" s="144"/>
      <c r="L1261" s="151"/>
      <c r="M1261" s="146" t="str">
        <f t="shared" si="20"/>
        <v xml:space="preserve">   </v>
      </c>
    </row>
    <row r="1262" spans="1:13" s="62" customFormat="1" hidden="1" x14ac:dyDescent="0.2">
      <c r="A1262" s="366"/>
      <c r="B1262" s="365"/>
      <c r="C1262" s="147"/>
      <c r="D1262" s="148"/>
      <c r="E1262" s="149"/>
      <c r="F1262" s="150"/>
      <c r="G1262" s="143"/>
      <c r="H1262" s="143"/>
      <c r="I1262" s="142"/>
      <c r="J1262" s="142"/>
      <c r="K1262" s="144"/>
      <c r="L1262" s="151"/>
      <c r="M1262" s="146" t="str">
        <f t="shared" si="20"/>
        <v xml:space="preserve">   </v>
      </c>
    </row>
    <row r="1263" spans="1:13" s="62" customFormat="1" hidden="1" x14ac:dyDescent="0.2">
      <c r="A1263" s="366"/>
      <c r="B1263" s="365"/>
      <c r="C1263" s="147"/>
      <c r="D1263" s="148"/>
      <c r="E1263" s="149"/>
      <c r="F1263" s="150"/>
      <c r="G1263" s="143"/>
      <c r="H1263" s="143"/>
      <c r="I1263" s="142"/>
      <c r="J1263" s="142"/>
      <c r="K1263" s="144"/>
      <c r="L1263" s="151"/>
      <c r="M1263" s="146" t="str">
        <f t="shared" si="20"/>
        <v xml:space="preserve">   </v>
      </c>
    </row>
    <row r="1264" spans="1:13" s="62" customFormat="1" ht="12.75" hidden="1" customHeight="1" x14ac:dyDescent="0.2">
      <c r="A1264" s="366" t="s">
        <v>85</v>
      </c>
      <c r="B1264" s="365" t="s">
        <v>105</v>
      </c>
      <c r="C1264" s="142"/>
      <c r="D1264" s="142"/>
      <c r="E1264" s="142"/>
      <c r="F1264" s="142"/>
      <c r="G1264" s="143"/>
      <c r="H1264" s="143"/>
      <c r="I1264" s="142"/>
      <c r="J1264" s="142"/>
      <c r="K1264" s="144"/>
      <c r="L1264" s="145" t="str">
        <f>CONCATENATE(C1264," ",D1264," ",E1264," ",F1264," ",C1265," ",D1265," ",E1265," ",F1265)</f>
        <v xml:space="preserve">       </v>
      </c>
      <c r="M1264" s="146" t="str">
        <f t="shared" si="20"/>
        <v xml:space="preserve">   </v>
      </c>
    </row>
    <row r="1265" spans="1:13" s="62" customFormat="1" hidden="1" x14ac:dyDescent="0.2">
      <c r="A1265" s="366"/>
      <c r="B1265" s="365"/>
      <c r="C1265" s="147"/>
      <c r="D1265" s="148"/>
      <c r="E1265" s="149"/>
      <c r="F1265" s="150"/>
      <c r="G1265" s="143"/>
      <c r="H1265" s="143"/>
      <c r="I1265" s="142"/>
      <c r="J1265" s="142"/>
      <c r="K1265" s="144"/>
      <c r="L1265" s="151"/>
      <c r="M1265" s="146" t="str">
        <f t="shared" si="20"/>
        <v xml:space="preserve">   </v>
      </c>
    </row>
    <row r="1266" spans="1:13" s="62" customFormat="1" hidden="1" x14ac:dyDescent="0.2">
      <c r="A1266" s="366"/>
      <c r="B1266" s="365"/>
      <c r="C1266" s="147"/>
      <c r="D1266" s="148"/>
      <c r="E1266" s="149"/>
      <c r="F1266" s="150"/>
      <c r="G1266" s="143"/>
      <c r="H1266" s="143"/>
      <c r="I1266" s="142"/>
      <c r="J1266" s="142"/>
      <c r="K1266" s="144"/>
      <c r="L1266" s="151"/>
      <c r="M1266" s="146" t="str">
        <f t="shared" si="20"/>
        <v xml:space="preserve">   </v>
      </c>
    </row>
    <row r="1267" spans="1:13" s="62" customFormat="1" hidden="1" x14ac:dyDescent="0.2">
      <c r="A1267" s="366"/>
      <c r="B1267" s="365"/>
      <c r="C1267" s="147"/>
      <c r="D1267" s="148"/>
      <c r="E1267" s="149"/>
      <c r="F1267" s="150"/>
      <c r="G1267" s="143"/>
      <c r="H1267" s="143"/>
      <c r="I1267" s="142"/>
      <c r="J1267" s="142"/>
      <c r="K1267" s="144"/>
      <c r="L1267" s="151"/>
      <c r="M1267" s="146" t="str">
        <f t="shared" si="20"/>
        <v xml:space="preserve">   </v>
      </c>
    </row>
    <row r="1268" spans="1:13" s="62" customFormat="1" hidden="1" x14ac:dyDescent="0.2">
      <c r="A1268" s="366"/>
      <c r="B1268" s="365"/>
      <c r="C1268" s="147"/>
      <c r="D1268" s="148"/>
      <c r="E1268" s="149"/>
      <c r="F1268" s="150"/>
      <c r="G1268" s="143"/>
      <c r="H1268" s="143"/>
      <c r="I1268" s="142"/>
      <c r="J1268" s="142"/>
      <c r="K1268" s="144"/>
      <c r="L1268" s="151"/>
      <c r="M1268" s="146" t="str">
        <f t="shared" si="20"/>
        <v xml:space="preserve">   </v>
      </c>
    </row>
    <row r="1269" spans="1:13" s="62" customFormat="1" hidden="1" x14ac:dyDescent="0.2">
      <c r="A1269" s="366"/>
      <c r="B1269" s="365"/>
      <c r="C1269" s="147"/>
      <c r="D1269" s="148"/>
      <c r="E1269" s="149"/>
      <c r="F1269" s="150"/>
      <c r="G1269" s="143"/>
      <c r="H1269" s="143"/>
      <c r="I1269" s="142"/>
      <c r="J1269" s="142"/>
      <c r="K1269" s="144"/>
      <c r="L1269" s="151"/>
      <c r="M1269" s="146" t="str">
        <f t="shared" si="20"/>
        <v xml:space="preserve">   </v>
      </c>
    </row>
    <row r="1270" spans="1:13" s="62" customFormat="1" hidden="1" x14ac:dyDescent="0.2">
      <c r="A1270" s="366"/>
      <c r="B1270" s="365"/>
      <c r="C1270" s="147"/>
      <c r="D1270" s="148"/>
      <c r="E1270" s="149"/>
      <c r="F1270" s="150"/>
      <c r="G1270" s="143"/>
      <c r="H1270" s="143"/>
      <c r="I1270" s="142"/>
      <c r="J1270" s="142"/>
      <c r="K1270" s="144"/>
      <c r="L1270" s="151"/>
      <c r="M1270" s="146" t="str">
        <f t="shared" si="20"/>
        <v xml:space="preserve">   </v>
      </c>
    </row>
    <row r="1271" spans="1:13" s="62" customFormat="1" hidden="1" x14ac:dyDescent="0.2">
      <c r="A1271" s="366"/>
      <c r="B1271" s="365"/>
      <c r="C1271" s="147"/>
      <c r="D1271" s="148"/>
      <c r="E1271" s="149"/>
      <c r="F1271" s="150"/>
      <c r="G1271" s="143"/>
      <c r="H1271" s="143"/>
      <c r="I1271" s="142"/>
      <c r="J1271" s="142"/>
      <c r="K1271" s="144"/>
      <c r="L1271" s="151"/>
      <c r="M1271" s="146" t="str">
        <f t="shared" si="20"/>
        <v xml:space="preserve">   </v>
      </c>
    </row>
    <row r="1272" spans="1:13" s="62" customFormat="1" hidden="1" x14ac:dyDescent="0.2">
      <c r="A1272" s="366"/>
      <c r="B1272" s="365"/>
      <c r="C1272" s="147"/>
      <c r="D1272" s="148"/>
      <c r="E1272" s="149"/>
      <c r="F1272" s="150"/>
      <c r="G1272" s="143"/>
      <c r="H1272" s="143"/>
      <c r="I1272" s="142"/>
      <c r="J1272" s="142"/>
      <c r="K1272" s="144"/>
      <c r="L1272" s="151"/>
      <c r="M1272" s="146" t="str">
        <f t="shared" si="20"/>
        <v xml:space="preserve">   </v>
      </c>
    </row>
    <row r="1273" spans="1:13" s="62" customFormat="1" hidden="1" x14ac:dyDescent="0.2">
      <c r="A1273" s="366"/>
      <c r="B1273" s="365"/>
      <c r="C1273" s="147"/>
      <c r="D1273" s="148"/>
      <c r="E1273" s="149"/>
      <c r="F1273" s="150"/>
      <c r="G1273" s="143"/>
      <c r="H1273" s="143"/>
      <c r="I1273" s="142"/>
      <c r="J1273" s="142"/>
      <c r="K1273" s="144"/>
      <c r="L1273" s="151"/>
      <c r="M1273" s="146" t="str">
        <f t="shared" si="20"/>
        <v xml:space="preserve">   </v>
      </c>
    </row>
    <row r="1274" spans="1:13" s="62" customFormat="1" ht="12.75" hidden="1" customHeight="1" x14ac:dyDescent="0.2">
      <c r="A1274" s="366" t="s">
        <v>85</v>
      </c>
      <c r="B1274" s="365" t="s">
        <v>105</v>
      </c>
      <c r="C1274" s="142"/>
      <c r="D1274" s="142"/>
      <c r="E1274" s="142"/>
      <c r="F1274" s="142"/>
      <c r="G1274" s="143"/>
      <c r="H1274" s="143"/>
      <c r="I1274" s="142"/>
      <c r="J1274" s="142"/>
      <c r="K1274" s="144"/>
      <c r="L1274" s="145" t="str">
        <f>CONCATENATE(C1274," ",D1274," ",E1274," ",F1274," ",C1275," ",D1275," ",E1275," ",F1275)</f>
        <v xml:space="preserve">       </v>
      </c>
      <c r="M1274" s="146" t="str">
        <f t="shared" si="20"/>
        <v xml:space="preserve">   </v>
      </c>
    </row>
    <row r="1275" spans="1:13" s="62" customFormat="1" hidden="1" x14ac:dyDescent="0.2">
      <c r="A1275" s="366"/>
      <c r="B1275" s="365"/>
      <c r="C1275" s="147"/>
      <c r="D1275" s="148"/>
      <c r="E1275" s="149"/>
      <c r="F1275" s="150"/>
      <c r="G1275" s="143"/>
      <c r="H1275" s="143"/>
      <c r="I1275" s="142"/>
      <c r="J1275" s="142"/>
      <c r="K1275" s="144"/>
      <c r="L1275" s="151"/>
      <c r="M1275" s="146" t="str">
        <f t="shared" si="20"/>
        <v xml:space="preserve">   </v>
      </c>
    </row>
    <row r="1276" spans="1:13" s="62" customFormat="1" hidden="1" x14ac:dyDescent="0.2">
      <c r="A1276" s="366"/>
      <c r="B1276" s="365"/>
      <c r="C1276" s="147"/>
      <c r="D1276" s="148"/>
      <c r="E1276" s="149"/>
      <c r="F1276" s="150"/>
      <c r="G1276" s="143"/>
      <c r="H1276" s="143"/>
      <c r="I1276" s="142"/>
      <c r="J1276" s="142"/>
      <c r="K1276" s="144"/>
      <c r="L1276" s="151"/>
      <c r="M1276" s="146" t="str">
        <f t="shared" si="20"/>
        <v xml:space="preserve">   </v>
      </c>
    </row>
    <row r="1277" spans="1:13" s="62" customFormat="1" hidden="1" x14ac:dyDescent="0.2">
      <c r="A1277" s="366"/>
      <c r="B1277" s="365"/>
      <c r="C1277" s="147"/>
      <c r="D1277" s="148"/>
      <c r="E1277" s="149"/>
      <c r="F1277" s="150"/>
      <c r="G1277" s="143"/>
      <c r="H1277" s="143"/>
      <c r="I1277" s="142"/>
      <c r="J1277" s="142"/>
      <c r="K1277" s="144"/>
      <c r="L1277" s="151"/>
      <c r="M1277" s="146" t="str">
        <f t="shared" si="20"/>
        <v xml:space="preserve">   </v>
      </c>
    </row>
    <row r="1278" spans="1:13" s="62" customFormat="1" hidden="1" x14ac:dyDescent="0.2">
      <c r="A1278" s="366"/>
      <c r="B1278" s="365"/>
      <c r="C1278" s="147"/>
      <c r="D1278" s="148"/>
      <c r="E1278" s="149"/>
      <c r="F1278" s="150"/>
      <c r="G1278" s="143"/>
      <c r="H1278" s="143"/>
      <c r="I1278" s="142"/>
      <c r="J1278" s="142"/>
      <c r="K1278" s="144"/>
      <c r="L1278" s="151"/>
      <c r="M1278" s="146" t="str">
        <f t="shared" si="20"/>
        <v xml:space="preserve">   </v>
      </c>
    </row>
    <row r="1279" spans="1:13" s="62" customFormat="1" hidden="1" x14ac:dyDescent="0.2">
      <c r="A1279" s="366"/>
      <c r="B1279" s="365"/>
      <c r="C1279" s="147"/>
      <c r="D1279" s="148"/>
      <c r="E1279" s="149"/>
      <c r="F1279" s="150"/>
      <c r="G1279" s="143"/>
      <c r="H1279" s="143"/>
      <c r="I1279" s="142"/>
      <c r="J1279" s="142"/>
      <c r="K1279" s="144"/>
      <c r="L1279" s="151"/>
      <c r="M1279" s="146" t="str">
        <f t="shared" si="20"/>
        <v xml:space="preserve">   </v>
      </c>
    </row>
    <row r="1280" spans="1:13" s="62" customFormat="1" hidden="1" x14ac:dyDescent="0.2">
      <c r="A1280" s="366"/>
      <c r="B1280" s="365"/>
      <c r="C1280" s="147"/>
      <c r="D1280" s="148"/>
      <c r="E1280" s="149"/>
      <c r="F1280" s="150"/>
      <c r="G1280" s="143"/>
      <c r="H1280" s="143"/>
      <c r="I1280" s="142"/>
      <c r="J1280" s="142"/>
      <c r="K1280" s="144"/>
      <c r="L1280" s="151"/>
      <c r="M1280" s="146" t="str">
        <f t="shared" si="20"/>
        <v xml:space="preserve">   </v>
      </c>
    </row>
    <row r="1281" spans="1:13" s="62" customFormat="1" hidden="1" x14ac:dyDescent="0.2">
      <c r="A1281" s="366"/>
      <c r="B1281" s="365"/>
      <c r="C1281" s="147"/>
      <c r="D1281" s="148"/>
      <c r="E1281" s="149"/>
      <c r="F1281" s="150"/>
      <c r="G1281" s="143"/>
      <c r="H1281" s="143"/>
      <c r="I1281" s="142"/>
      <c r="J1281" s="142"/>
      <c r="K1281" s="144"/>
      <c r="L1281" s="151"/>
      <c r="M1281" s="146" t="str">
        <f t="shared" si="20"/>
        <v xml:space="preserve">   </v>
      </c>
    </row>
    <row r="1282" spans="1:13" s="62" customFormat="1" hidden="1" x14ac:dyDescent="0.2">
      <c r="A1282" s="366"/>
      <c r="B1282" s="365"/>
      <c r="C1282" s="147"/>
      <c r="D1282" s="148"/>
      <c r="E1282" s="149"/>
      <c r="F1282" s="150"/>
      <c r="G1282" s="143"/>
      <c r="H1282" s="143"/>
      <c r="I1282" s="142"/>
      <c r="J1282" s="142"/>
      <c r="K1282" s="144"/>
      <c r="L1282" s="151"/>
      <c r="M1282" s="146" t="str">
        <f t="shared" si="20"/>
        <v xml:space="preserve">   </v>
      </c>
    </row>
    <row r="1283" spans="1:13" s="62" customFormat="1" hidden="1" x14ac:dyDescent="0.2">
      <c r="A1283" s="366"/>
      <c r="B1283" s="365"/>
      <c r="C1283" s="147"/>
      <c r="D1283" s="148"/>
      <c r="E1283" s="149"/>
      <c r="F1283" s="150"/>
      <c r="G1283" s="143"/>
      <c r="H1283" s="143"/>
      <c r="I1283" s="142"/>
      <c r="J1283" s="142"/>
      <c r="K1283" s="144"/>
      <c r="L1283" s="151"/>
      <c r="M1283" s="146" t="str">
        <f t="shared" si="20"/>
        <v xml:space="preserve">   </v>
      </c>
    </row>
    <row r="1284" spans="1:13" s="62" customFormat="1" ht="12.75" hidden="1" customHeight="1" x14ac:dyDescent="0.2">
      <c r="A1284" s="366" t="s">
        <v>85</v>
      </c>
      <c r="B1284" s="365" t="s">
        <v>105</v>
      </c>
      <c r="C1284" s="142"/>
      <c r="D1284" s="142"/>
      <c r="E1284" s="142"/>
      <c r="F1284" s="142"/>
      <c r="G1284" s="143"/>
      <c r="H1284" s="143"/>
      <c r="I1284" s="142"/>
      <c r="J1284" s="142"/>
      <c r="K1284" s="144"/>
      <c r="L1284" s="145" t="str">
        <f>CONCATENATE(C1284," ",D1284," ",E1284," ",F1284," ",C1285," ",D1285," ",E1285," ",F1285)</f>
        <v xml:space="preserve">       </v>
      </c>
      <c r="M1284" s="146" t="str">
        <f t="shared" si="20"/>
        <v xml:space="preserve">   </v>
      </c>
    </row>
    <row r="1285" spans="1:13" s="62" customFormat="1" hidden="1" x14ac:dyDescent="0.2">
      <c r="A1285" s="366"/>
      <c r="B1285" s="365"/>
      <c r="C1285" s="147"/>
      <c r="D1285" s="148"/>
      <c r="E1285" s="149"/>
      <c r="F1285" s="150"/>
      <c r="G1285" s="143"/>
      <c r="H1285" s="143"/>
      <c r="I1285" s="142"/>
      <c r="J1285" s="142"/>
      <c r="K1285" s="144"/>
      <c r="L1285" s="151"/>
      <c r="M1285" s="146" t="str">
        <f t="shared" si="20"/>
        <v xml:space="preserve">   </v>
      </c>
    </row>
    <row r="1286" spans="1:13" s="62" customFormat="1" hidden="1" x14ac:dyDescent="0.2">
      <c r="A1286" s="366"/>
      <c r="B1286" s="365"/>
      <c r="C1286" s="147"/>
      <c r="D1286" s="148"/>
      <c r="E1286" s="149"/>
      <c r="F1286" s="150"/>
      <c r="G1286" s="143"/>
      <c r="H1286" s="143"/>
      <c r="I1286" s="142"/>
      <c r="J1286" s="142"/>
      <c r="K1286" s="144"/>
      <c r="L1286" s="151"/>
      <c r="M1286" s="146" t="str">
        <f t="shared" si="20"/>
        <v xml:space="preserve">   </v>
      </c>
    </row>
    <row r="1287" spans="1:13" s="62" customFormat="1" hidden="1" x14ac:dyDescent="0.2">
      <c r="A1287" s="366"/>
      <c r="B1287" s="365"/>
      <c r="C1287" s="147"/>
      <c r="D1287" s="148"/>
      <c r="E1287" s="149"/>
      <c r="F1287" s="150"/>
      <c r="G1287" s="143"/>
      <c r="H1287" s="143"/>
      <c r="I1287" s="142"/>
      <c r="J1287" s="142"/>
      <c r="K1287" s="144"/>
      <c r="L1287" s="151"/>
      <c r="M1287" s="146" t="str">
        <f t="shared" si="20"/>
        <v xml:space="preserve">   </v>
      </c>
    </row>
    <row r="1288" spans="1:13" s="62" customFormat="1" hidden="1" x14ac:dyDescent="0.2">
      <c r="A1288" s="366"/>
      <c r="B1288" s="365"/>
      <c r="C1288" s="147"/>
      <c r="D1288" s="148"/>
      <c r="E1288" s="149"/>
      <c r="F1288" s="150"/>
      <c r="G1288" s="143"/>
      <c r="H1288" s="143"/>
      <c r="I1288" s="142"/>
      <c r="J1288" s="142"/>
      <c r="K1288" s="144"/>
      <c r="L1288" s="151"/>
      <c r="M1288" s="146" t="str">
        <f t="shared" si="20"/>
        <v xml:space="preserve">   </v>
      </c>
    </row>
    <row r="1289" spans="1:13" s="62" customFormat="1" hidden="1" x14ac:dyDescent="0.2">
      <c r="A1289" s="366"/>
      <c r="B1289" s="365"/>
      <c r="C1289" s="147"/>
      <c r="D1289" s="148"/>
      <c r="E1289" s="149"/>
      <c r="F1289" s="150"/>
      <c r="G1289" s="143"/>
      <c r="H1289" s="143"/>
      <c r="I1289" s="142"/>
      <c r="J1289" s="142"/>
      <c r="K1289" s="144"/>
      <c r="L1289" s="151"/>
      <c r="M1289" s="146" t="str">
        <f t="shared" si="20"/>
        <v xml:space="preserve">   </v>
      </c>
    </row>
    <row r="1290" spans="1:13" s="62" customFormat="1" hidden="1" x14ac:dyDescent="0.2">
      <c r="A1290" s="366"/>
      <c r="B1290" s="365"/>
      <c r="C1290" s="147"/>
      <c r="D1290" s="148"/>
      <c r="E1290" s="149"/>
      <c r="F1290" s="150"/>
      <c r="G1290" s="143"/>
      <c r="H1290" s="143"/>
      <c r="I1290" s="142"/>
      <c r="J1290" s="142"/>
      <c r="K1290" s="144"/>
      <c r="L1290" s="151"/>
      <c r="M1290" s="146" t="str">
        <f t="shared" si="20"/>
        <v xml:space="preserve">   </v>
      </c>
    </row>
    <row r="1291" spans="1:13" s="62" customFormat="1" hidden="1" x14ac:dyDescent="0.2">
      <c r="A1291" s="366"/>
      <c r="B1291" s="365"/>
      <c r="C1291" s="147"/>
      <c r="D1291" s="148"/>
      <c r="E1291" s="149"/>
      <c r="F1291" s="150"/>
      <c r="G1291" s="143"/>
      <c r="H1291" s="143"/>
      <c r="I1291" s="142"/>
      <c r="J1291" s="142"/>
      <c r="K1291" s="144"/>
      <c r="L1291" s="151"/>
      <c r="M1291" s="146" t="str">
        <f t="shared" ref="M1291:M1354" si="21">CONCATENATE(G1291," ",H1291," ",I1291," ",J1291)</f>
        <v xml:space="preserve">   </v>
      </c>
    </row>
    <row r="1292" spans="1:13" s="62" customFormat="1" hidden="1" x14ac:dyDescent="0.2">
      <c r="A1292" s="366"/>
      <c r="B1292" s="365"/>
      <c r="C1292" s="147"/>
      <c r="D1292" s="148"/>
      <c r="E1292" s="149"/>
      <c r="F1292" s="150"/>
      <c r="G1292" s="143"/>
      <c r="H1292" s="143"/>
      <c r="I1292" s="142"/>
      <c r="J1292" s="142"/>
      <c r="K1292" s="144"/>
      <c r="L1292" s="151"/>
      <c r="M1292" s="146" t="str">
        <f t="shared" si="21"/>
        <v xml:space="preserve">   </v>
      </c>
    </row>
    <row r="1293" spans="1:13" s="62" customFormat="1" hidden="1" x14ac:dyDescent="0.2">
      <c r="A1293" s="366"/>
      <c r="B1293" s="365"/>
      <c r="C1293" s="147"/>
      <c r="D1293" s="148"/>
      <c r="E1293" s="149"/>
      <c r="F1293" s="150"/>
      <c r="G1293" s="143"/>
      <c r="H1293" s="143"/>
      <c r="I1293" s="142"/>
      <c r="J1293" s="142"/>
      <c r="K1293" s="144"/>
      <c r="L1293" s="151"/>
      <c r="M1293" s="146" t="str">
        <f t="shared" si="21"/>
        <v xml:space="preserve">   </v>
      </c>
    </row>
    <row r="1294" spans="1:13" s="62" customFormat="1" ht="12.75" hidden="1" customHeight="1" x14ac:dyDescent="0.2">
      <c r="A1294" s="366" t="s">
        <v>85</v>
      </c>
      <c r="B1294" s="365" t="s">
        <v>105</v>
      </c>
      <c r="C1294" s="142"/>
      <c r="D1294" s="142"/>
      <c r="E1294" s="142"/>
      <c r="F1294" s="142"/>
      <c r="G1294" s="143"/>
      <c r="H1294" s="143"/>
      <c r="I1294" s="142"/>
      <c r="J1294" s="142"/>
      <c r="K1294" s="144"/>
      <c r="L1294" s="145" t="str">
        <f>CONCATENATE(C1294," ",D1294," ",E1294," ",F1294," ",C1295," ",D1295," ",E1295," ",F1295)</f>
        <v xml:space="preserve">       </v>
      </c>
      <c r="M1294" s="146" t="str">
        <f t="shared" si="21"/>
        <v xml:space="preserve">   </v>
      </c>
    </row>
    <row r="1295" spans="1:13" s="62" customFormat="1" hidden="1" x14ac:dyDescent="0.2">
      <c r="A1295" s="366"/>
      <c r="B1295" s="365"/>
      <c r="C1295" s="147"/>
      <c r="D1295" s="148"/>
      <c r="E1295" s="149"/>
      <c r="F1295" s="150"/>
      <c r="G1295" s="143"/>
      <c r="H1295" s="143"/>
      <c r="I1295" s="142"/>
      <c r="J1295" s="142"/>
      <c r="K1295" s="144"/>
      <c r="L1295" s="151"/>
      <c r="M1295" s="146" t="str">
        <f t="shared" si="21"/>
        <v xml:space="preserve">   </v>
      </c>
    </row>
    <row r="1296" spans="1:13" s="62" customFormat="1" hidden="1" x14ac:dyDescent="0.2">
      <c r="A1296" s="366"/>
      <c r="B1296" s="365"/>
      <c r="C1296" s="147"/>
      <c r="D1296" s="148"/>
      <c r="E1296" s="149"/>
      <c r="F1296" s="150"/>
      <c r="G1296" s="143"/>
      <c r="H1296" s="143"/>
      <c r="I1296" s="142"/>
      <c r="J1296" s="142"/>
      <c r="K1296" s="144"/>
      <c r="L1296" s="151"/>
      <c r="M1296" s="146" t="str">
        <f t="shared" si="21"/>
        <v xml:space="preserve">   </v>
      </c>
    </row>
    <row r="1297" spans="1:13" s="62" customFormat="1" hidden="1" x14ac:dyDescent="0.2">
      <c r="A1297" s="366"/>
      <c r="B1297" s="365"/>
      <c r="C1297" s="147"/>
      <c r="D1297" s="148"/>
      <c r="E1297" s="149"/>
      <c r="F1297" s="150"/>
      <c r="G1297" s="143"/>
      <c r="H1297" s="143"/>
      <c r="I1297" s="142"/>
      <c r="J1297" s="142"/>
      <c r="K1297" s="144"/>
      <c r="L1297" s="151"/>
      <c r="M1297" s="146" t="str">
        <f t="shared" si="21"/>
        <v xml:space="preserve">   </v>
      </c>
    </row>
    <row r="1298" spans="1:13" s="62" customFormat="1" hidden="1" x14ac:dyDescent="0.2">
      <c r="A1298" s="366"/>
      <c r="B1298" s="365"/>
      <c r="C1298" s="147"/>
      <c r="D1298" s="148"/>
      <c r="E1298" s="149"/>
      <c r="F1298" s="150"/>
      <c r="G1298" s="143"/>
      <c r="H1298" s="143"/>
      <c r="I1298" s="142"/>
      <c r="J1298" s="142"/>
      <c r="K1298" s="144"/>
      <c r="L1298" s="151"/>
      <c r="M1298" s="146" t="str">
        <f t="shared" si="21"/>
        <v xml:space="preserve">   </v>
      </c>
    </row>
    <row r="1299" spans="1:13" s="62" customFormat="1" hidden="1" x14ac:dyDescent="0.2">
      <c r="A1299" s="366"/>
      <c r="B1299" s="365"/>
      <c r="C1299" s="147"/>
      <c r="D1299" s="148"/>
      <c r="E1299" s="149"/>
      <c r="F1299" s="150"/>
      <c r="G1299" s="143"/>
      <c r="H1299" s="143"/>
      <c r="I1299" s="142"/>
      <c r="J1299" s="142"/>
      <c r="K1299" s="144"/>
      <c r="L1299" s="151"/>
      <c r="M1299" s="146" t="str">
        <f t="shared" si="21"/>
        <v xml:space="preserve">   </v>
      </c>
    </row>
    <row r="1300" spans="1:13" s="62" customFormat="1" hidden="1" x14ac:dyDescent="0.2">
      <c r="A1300" s="366"/>
      <c r="B1300" s="365"/>
      <c r="C1300" s="147"/>
      <c r="D1300" s="148"/>
      <c r="E1300" s="149"/>
      <c r="F1300" s="150"/>
      <c r="G1300" s="143"/>
      <c r="H1300" s="143"/>
      <c r="I1300" s="142"/>
      <c r="J1300" s="142"/>
      <c r="K1300" s="144"/>
      <c r="L1300" s="151"/>
      <c r="M1300" s="146" t="str">
        <f t="shared" si="21"/>
        <v xml:space="preserve">   </v>
      </c>
    </row>
    <row r="1301" spans="1:13" s="62" customFormat="1" hidden="1" x14ac:dyDescent="0.2">
      <c r="A1301" s="366"/>
      <c r="B1301" s="365"/>
      <c r="C1301" s="147"/>
      <c r="D1301" s="148"/>
      <c r="E1301" s="149"/>
      <c r="F1301" s="150"/>
      <c r="G1301" s="143"/>
      <c r="H1301" s="143"/>
      <c r="I1301" s="142"/>
      <c r="J1301" s="142"/>
      <c r="K1301" s="144"/>
      <c r="L1301" s="151"/>
      <c r="M1301" s="146" t="str">
        <f t="shared" si="21"/>
        <v xml:space="preserve">   </v>
      </c>
    </row>
    <row r="1302" spans="1:13" s="62" customFormat="1" hidden="1" x14ac:dyDescent="0.2">
      <c r="A1302" s="366"/>
      <c r="B1302" s="365"/>
      <c r="C1302" s="147"/>
      <c r="D1302" s="148"/>
      <c r="E1302" s="149"/>
      <c r="F1302" s="150"/>
      <c r="G1302" s="143"/>
      <c r="H1302" s="143"/>
      <c r="I1302" s="142"/>
      <c r="J1302" s="142"/>
      <c r="K1302" s="144"/>
      <c r="L1302" s="151"/>
      <c r="M1302" s="146" t="str">
        <f t="shared" si="21"/>
        <v xml:space="preserve">   </v>
      </c>
    </row>
    <row r="1303" spans="1:13" s="62" customFormat="1" hidden="1" x14ac:dyDescent="0.2">
      <c r="A1303" s="366"/>
      <c r="B1303" s="365"/>
      <c r="C1303" s="147"/>
      <c r="D1303" s="148"/>
      <c r="E1303" s="149"/>
      <c r="F1303" s="150"/>
      <c r="G1303" s="143"/>
      <c r="H1303" s="143"/>
      <c r="I1303" s="142"/>
      <c r="J1303" s="142"/>
      <c r="K1303" s="144"/>
      <c r="L1303" s="151"/>
      <c r="M1303" s="146" t="str">
        <f t="shared" si="21"/>
        <v xml:space="preserve">   </v>
      </c>
    </row>
    <row r="1304" spans="1:13" s="62" customFormat="1" ht="12.75" hidden="1" customHeight="1" x14ac:dyDescent="0.2">
      <c r="A1304" s="366" t="s">
        <v>85</v>
      </c>
      <c r="B1304" s="365" t="s">
        <v>105</v>
      </c>
      <c r="C1304" s="142"/>
      <c r="D1304" s="142"/>
      <c r="E1304" s="142"/>
      <c r="F1304" s="142"/>
      <c r="G1304" s="143"/>
      <c r="H1304" s="143"/>
      <c r="I1304" s="142"/>
      <c r="J1304" s="142"/>
      <c r="K1304" s="144"/>
      <c r="L1304" s="145" t="str">
        <f>CONCATENATE(C1304," ",D1304," ",E1304," ",F1304," ",C1305," ",D1305," ",E1305," ",F1305)</f>
        <v xml:space="preserve">       </v>
      </c>
      <c r="M1304" s="146" t="str">
        <f t="shared" si="21"/>
        <v xml:space="preserve">   </v>
      </c>
    </row>
    <row r="1305" spans="1:13" s="62" customFormat="1" hidden="1" x14ac:dyDescent="0.2">
      <c r="A1305" s="366"/>
      <c r="B1305" s="365"/>
      <c r="C1305" s="147"/>
      <c r="D1305" s="148"/>
      <c r="E1305" s="149"/>
      <c r="F1305" s="150"/>
      <c r="G1305" s="143"/>
      <c r="H1305" s="143"/>
      <c r="I1305" s="142"/>
      <c r="J1305" s="142"/>
      <c r="K1305" s="144"/>
      <c r="L1305" s="151"/>
      <c r="M1305" s="146" t="str">
        <f t="shared" si="21"/>
        <v xml:space="preserve">   </v>
      </c>
    </row>
    <row r="1306" spans="1:13" s="62" customFormat="1" hidden="1" x14ac:dyDescent="0.2">
      <c r="A1306" s="366"/>
      <c r="B1306" s="365"/>
      <c r="C1306" s="147"/>
      <c r="D1306" s="148"/>
      <c r="E1306" s="149"/>
      <c r="F1306" s="150"/>
      <c r="G1306" s="143"/>
      <c r="H1306" s="143"/>
      <c r="I1306" s="142"/>
      <c r="J1306" s="142"/>
      <c r="K1306" s="144"/>
      <c r="L1306" s="151"/>
      <c r="M1306" s="146" t="str">
        <f t="shared" si="21"/>
        <v xml:space="preserve">   </v>
      </c>
    </row>
    <row r="1307" spans="1:13" s="62" customFormat="1" hidden="1" x14ac:dyDescent="0.2">
      <c r="A1307" s="366"/>
      <c r="B1307" s="365"/>
      <c r="C1307" s="147"/>
      <c r="D1307" s="148"/>
      <c r="E1307" s="149"/>
      <c r="F1307" s="150"/>
      <c r="G1307" s="143"/>
      <c r="H1307" s="143"/>
      <c r="I1307" s="142"/>
      <c r="J1307" s="142"/>
      <c r="K1307" s="144"/>
      <c r="L1307" s="151"/>
      <c r="M1307" s="146" t="str">
        <f t="shared" si="21"/>
        <v xml:space="preserve">   </v>
      </c>
    </row>
    <row r="1308" spans="1:13" s="62" customFormat="1" hidden="1" x14ac:dyDescent="0.2">
      <c r="A1308" s="366"/>
      <c r="B1308" s="365"/>
      <c r="C1308" s="147"/>
      <c r="D1308" s="148"/>
      <c r="E1308" s="149"/>
      <c r="F1308" s="150"/>
      <c r="G1308" s="143"/>
      <c r="H1308" s="143"/>
      <c r="I1308" s="142"/>
      <c r="J1308" s="142"/>
      <c r="K1308" s="144"/>
      <c r="L1308" s="151"/>
      <c r="M1308" s="146" t="str">
        <f t="shared" si="21"/>
        <v xml:space="preserve">   </v>
      </c>
    </row>
    <row r="1309" spans="1:13" s="62" customFormat="1" hidden="1" x14ac:dyDescent="0.2">
      <c r="A1309" s="366"/>
      <c r="B1309" s="365"/>
      <c r="C1309" s="147"/>
      <c r="D1309" s="148"/>
      <c r="E1309" s="149"/>
      <c r="F1309" s="150"/>
      <c r="G1309" s="143"/>
      <c r="H1309" s="143"/>
      <c r="I1309" s="142"/>
      <c r="J1309" s="142"/>
      <c r="K1309" s="144"/>
      <c r="L1309" s="151"/>
      <c r="M1309" s="146" t="str">
        <f t="shared" si="21"/>
        <v xml:space="preserve">   </v>
      </c>
    </row>
    <row r="1310" spans="1:13" s="62" customFormat="1" hidden="1" x14ac:dyDescent="0.2">
      <c r="A1310" s="366"/>
      <c r="B1310" s="365"/>
      <c r="C1310" s="147"/>
      <c r="D1310" s="148"/>
      <c r="E1310" s="149"/>
      <c r="F1310" s="150"/>
      <c r="G1310" s="143"/>
      <c r="H1310" s="143"/>
      <c r="I1310" s="142"/>
      <c r="J1310" s="142"/>
      <c r="K1310" s="144"/>
      <c r="L1310" s="151"/>
      <c r="M1310" s="146" t="str">
        <f t="shared" si="21"/>
        <v xml:space="preserve">   </v>
      </c>
    </row>
    <row r="1311" spans="1:13" s="62" customFormat="1" hidden="1" x14ac:dyDescent="0.2">
      <c r="A1311" s="366"/>
      <c r="B1311" s="365"/>
      <c r="C1311" s="147"/>
      <c r="D1311" s="148"/>
      <c r="E1311" s="149"/>
      <c r="F1311" s="150"/>
      <c r="G1311" s="143"/>
      <c r="H1311" s="143"/>
      <c r="I1311" s="142"/>
      <c r="J1311" s="142"/>
      <c r="K1311" s="144"/>
      <c r="L1311" s="151"/>
      <c r="M1311" s="146" t="str">
        <f t="shared" si="21"/>
        <v xml:space="preserve">   </v>
      </c>
    </row>
    <row r="1312" spans="1:13" s="62" customFormat="1" hidden="1" x14ac:dyDescent="0.2">
      <c r="A1312" s="366"/>
      <c r="B1312" s="365"/>
      <c r="C1312" s="147"/>
      <c r="D1312" s="148"/>
      <c r="E1312" s="149"/>
      <c r="F1312" s="150"/>
      <c r="G1312" s="143"/>
      <c r="H1312" s="143"/>
      <c r="I1312" s="142"/>
      <c r="J1312" s="142"/>
      <c r="K1312" s="144"/>
      <c r="L1312" s="151"/>
      <c r="M1312" s="146" t="str">
        <f t="shared" si="21"/>
        <v xml:space="preserve">   </v>
      </c>
    </row>
    <row r="1313" spans="1:13" s="62" customFormat="1" hidden="1" x14ac:dyDescent="0.2">
      <c r="A1313" s="366"/>
      <c r="B1313" s="365"/>
      <c r="C1313" s="147"/>
      <c r="D1313" s="148"/>
      <c r="E1313" s="149"/>
      <c r="F1313" s="150"/>
      <c r="G1313" s="143"/>
      <c r="H1313" s="143"/>
      <c r="I1313" s="142"/>
      <c r="J1313" s="142"/>
      <c r="K1313" s="144"/>
      <c r="L1313" s="151"/>
      <c r="M1313" s="146" t="str">
        <f t="shared" si="21"/>
        <v xml:space="preserve">   </v>
      </c>
    </row>
    <row r="1314" spans="1:13" s="62" customFormat="1" ht="12.75" hidden="1" customHeight="1" x14ac:dyDescent="0.2">
      <c r="A1314" s="366" t="s">
        <v>85</v>
      </c>
      <c r="B1314" s="365" t="s">
        <v>105</v>
      </c>
      <c r="C1314" s="142"/>
      <c r="D1314" s="142"/>
      <c r="E1314" s="142"/>
      <c r="F1314" s="142"/>
      <c r="G1314" s="143"/>
      <c r="H1314" s="143"/>
      <c r="I1314" s="142"/>
      <c r="J1314" s="142"/>
      <c r="K1314" s="144"/>
      <c r="L1314" s="145" t="str">
        <f>CONCATENATE(C1314," ",D1314," ",E1314," ",F1314," ",C1315," ",D1315," ",E1315," ",F1315)</f>
        <v xml:space="preserve">       </v>
      </c>
      <c r="M1314" s="146" t="str">
        <f t="shared" si="21"/>
        <v xml:space="preserve">   </v>
      </c>
    </row>
    <row r="1315" spans="1:13" s="62" customFormat="1" hidden="1" x14ac:dyDescent="0.2">
      <c r="A1315" s="366"/>
      <c r="B1315" s="365"/>
      <c r="C1315" s="147"/>
      <c r="D1315" s="148"/>
      <c r="E1315" s="149"/>
      <c r="F1315" s="150"/>
      <c r="G1315" s="143"/>
      <c r="H1315" s="143"/>
      <c r="I1315" s="142"/>
      <c r="J1315" s="142"/>
      <c r="K1315" s="144"/>
      <c r="L1315" s="151"/>
      <c r="M1315" s="146" t="str">
        <f t="shared" si="21"/>
        <v xml:space="preserve">   </v>
      </c>
    </row>
    <row r="1316" spans="1:13" s="62" customFormat="1" hidden="1" x14ac:dyDescent="0.2">
      <c r="A1316" s="366"/>
      <c r="B1316" s="365"/>
      <c r="C1316" s="147"/>
      <c r="D1316" s="148"/>
      <c r="E1316" s="149"/>
      <c r="F1316" s="150"/>
      <c r="G1316" s="143"/>
      <c r="H1316" s="143"/>
      <c r="I1316" s="142"/>
      <c r="J1316" s="142"/>
      <c r="K1316" s="144"/>
      <c r="L1316" s="151"/>
      <c r="M1316" s="146" t="str">
        <f t="shared" si="21"/>
        <v xml:space="preserve">   </v>
      </c>
    </row>
    <row r="1317" spans="1:13" s="62" customFormat="1" hidden="1" x14ac:dyDescent="0.2">
      <c r="A1317" s="366"/>
      <c r="B1317" s="365"/>
      <c r="C1317" s="147"/>
      <c r="D1317" s="148"/>
      <c r="E1317" s="149"/>
      <c r="F1317" s="150"/>
      <c r="G1317" s="143"/>
      <c r="H1317" s="143"/>
      <c r="I1317" s="142"/>
      <c r="J1317" s="142"/>
      <c r="K1317" s="144"/>
      <c r="L1317" s="151"/>
      <c r="M1317" s="146" t="str">
        <f t="shared" si="21"/>
        <v xml:space="preserve">   </v>
      </c>
    </row>
    <row r="1318" spans="1:13" s="62" customFormat="1" hidden="1" x14ac:dyDescent="0.2">
      <c r="A1318" s="366"/>
      <c r="B1318" s="365"/>
      <c r="C1318" s="147"/>
      <c r="D1318" s="148"/>
      <c r="E1318" s="149"/>
      <c r="F1318" s="150"/>
      <c r="G1318" s="143"/>
      <c r="H1318" s="143"/>
      <c r="I1318" s="142"/>
      <c r="J1318" s="142"/>
      <c r="K1318" s="144"/>
      <c r="L1318" s="151"/>
      <c r="M1318" s="146" t="str">
        <f t="shared" si="21"/>
        <v xml:space="preserve">   </v>
      </c>
    </row>
    <row r="1319" spans="1:13" s="62" customFormat="1" hidden="1" x14ac:dyDescent="0.2">
      <c r="A1319" s="366"/>
      <c r="B1319" s="365"/>
      <c r="C1319" s="147"/>
      <c r="D1319" s="148"/>
      <c r="E1319" s="149"/>
      <c r="F1319" s="150"/>
      <c r="G1319" s="143"/>
      <c r="H1319" s="143"/>
      <c r="I1319" s="142"/>
      <c r="J1319" s="142"/>
      <c r="K1319" s="144"/>
      <c r="L1319" s="151"/>
      <c r="M1319" s="146" t="str">
        <f t="shared" si="21"/>
        <v xml:space="preserve">   </v>
      </c>
    </row>
    <row r="1320" spans="1:13" s="62" customFormat="1" hidden="1" x14ac:dyDescent="0.2">
      <c r="A1320" s="366"/>
      <c r="B1320" s="365"/>
      <c r="C1320" s="147"/>
      <c r="D1320" s="148"/>
      <c r="E1320" s="149"/>
      <c r="F1320" s="150"/>
      <c r="G1320" s="143"/>
      <c r="H1320" s="143"/>
      <c r="I1320" s="142"/>
      <c r="J1320" s="142"/>
      <c r="K1320" s="144"/>
      <c r="L1320" s="151"/>
      <c r="M1320" s="146" t="str">
        <f t="shared" si="21"/>
        <v xml:space="preserve">   </v>
      </c>
    </row>
    <row r="1321" spans="1:13" s="62" customFormat="1" hidden="1" x14ac:dyDescent="0.2">
      <c r="A1321" s="366"/>
      <c r="B1321" s="365"/>
      <c r="C1321" s="147"/>
      <c r="D1321" s="148"/>
      <c r="E1321" s="149"/>
      <c r="F1321" s="150"/>
      <c r="G1321" s="143"/>
      <c r="H1321" s="143"/>
      <c r="I1321" s="142"/>
      <c r="J1321" s="142"/>
      <c r="K1321" s="144"/>
      <c r="L1321" s="151"/>
      <c r="M1321" s="146" t="str">
        <f t="shared" si="21"/>
        <v xml:space="preserve">   </v>
      </c>
    </row>
    <row r="1322" spans="1:13" s="62" customFormat="1" hidden="1" x14ac:dyDescent="0.2">
      <c r="A1322" s="366"/>
      <c r="B1322" s="365"/>
      <c r="C1322" s="147"/>
      <c r="D1322" s="148"/>
      <c r="E1322" s="149"/>
      <c r="F1322" s="150"/>
      <c r="G1322" s="143"/>
      <c r="H1322" s="143"/>
      <c r="I1322" s="142"/>
      <c r="J1322" s="142"/>
      <c r="K1322" s="144"/>
      <c r="L1322" s="151"/>
      <c r="M1322" s="146" t="str">
        <f t="shared" si="21"/>
        <v xml:space="preserve">   </v>
      </c>
    </row>
    <row r="1323" spans="1:13" s="62" customFormat="1" hidden="1" x14ac:dyDescent="0.2">
      <c r="A1323" s="366"/>
      <c r="B1323" s="365"/>
      <c r="C1323" s="147"/>
      <c r="D1323" s="148"/>
      <c r="E1323" s="149"/>
      <c r="F1323" s="150"/>
      <c r="G1323" s="143"/>
      <c r="H1323" s="143"/>
      <c r="I1323" s="142"/>
      <c r="J1323" s="142"/>
      <c r="K1323" s="144"/>
      <c r="L1323" s="151"/>
      <c r="M1323" s="146" t="str">
        <f t="shared" si="21"/>
        <v xml:space="preserve">   </v>
      </c>
    </row>
    <row r="1324" spans="1:13" s="62" customFormat="1" ht="12.75" hidden="1" customHeight="1" x14ac:dyDescent="0.2">
      <c r="A1324" s="366" t="s">
        <v>85</v>
      </c>
      <c r="B1324" s="365" t="s">
        <v>105</v>
      </c>
      <c r="C1324" s="142"/>
      <c r="D1324" s="142"/>
      <c r="E1324" s="142"/>
      <c r="F1324" s="142"/>
      <c r="G1324" s="143"/>
      <c r="H1324" s="143"/>
      <c r="I1324" s="142"/>
      <c r="J1324" s="142"/>
      <c r="K1324" s="144"/>
      <c r="L1324" s="145" t="str">
        <f>CONCATENATE(C1324," ",D1324," ",E1324," ",F1324," ",C1325," ",D1325," ",E1325," ",F1325)</f>
        <v xml:space="preserve">       </v>
      </c>
      <c r="M1324" s="146" t="str">
        <f t="shared" si="21"/>
        <v xml:space="preserve">   </v>
      </c>
    </row>
    <row r="1325" spans="1:13" s="62" customFormat="1" hidden="1" x14ac:dyDescent="0.2">
      <c r="A1325" s="366"/>
      <c r="B1325" s="365"/>
      <c r="C1325" s="147"/>
      <c r="D1325" s="148"/>
      <c r="E1325" s="149"/>
      <c r="F1325" s="150"/>
      <c r="G1325" s="143"/>
      <c r="H1325" s="143"/>
      <c r="I1325" s="142"/>
      <c r="J1325" s="142"/>
      <c r="K1325" s="144"/>
      <c r="L1325" s="151"/>
      <c r="M1325" s="146" t="str">
        <f t="shared" si="21"/>
        <v xml:space="preserve">   </v>
      </c>
    </row>
    <row r="1326" spans="1:13" s="62" customFormat="1" hidden="1" x14ac:dyDescent="0.2">
      <c r="A1326" s="366"/>
      <c r="B1326" s="365"/>
      <c r="C1326" s="147"/>
      <c r="D1326" s="148"/>
      <c r="E1326" s="149"/>
      <c r="F1326" s="150"/>
      <c r="G1326" s="143"/>
      <c r="H1326" s="143"/>
      <c r="I1326" s="142"/>
      <c r="J1326" s="142"/>
      <c r="K1326" s="144"/>
      <c r="L1326" s="151"/>
      <c r="M1326" s="146" t="str">
        <f t="shared" si="21"/>
        <v xml:space="preserve">   </v>
      </c>
    </row>
    <row r="1327" spans="1:13" s="62" customFormat="1" hidden="1" x14ac:dyDescent="0.2">
      <c r="A1327" s="366"/>
      <c r="B1327" s="365"/>
      <c r="C1327" s="147"/>
      <c r="D1327" s="148"/>
      <c r="E1327" s="149"/>
      <c r="F1327" s="150"/>
      <c r="G1327" s="143"/>
      <c r="H1327" s="143"/>
      <c r="I1327" s="142"/>
      <c r="J1327" s="142"/>
      <c r="K1327" s="144"/>
      <c r="L1327" s="151"/>
      <c r="M1327" s="146" t="str">
        <f t="shared" si="21"/>
        <v xml:space="preserve">   </v>
      </c>
    </row>
    <row r="1328" spans="1:13" s="62" customFormat="1" hidden="1" x14ac:dyDescent="0.2">
      <c r="A1328" s="366"/>
      <c r="B1328" s="365"/>
      <c r="C1328" s="147"/>
      <c r="D1328" s="148"/>
      <c r="E1328" s="149"/>
      <c r="F1328" s="150"/>
      <c r="G1328" s="143"/>
      <c r="H1328" s="143"/>
      <c r="I1328" s="142"/>
      <c r="J1328" s="142"/>
      <c r="K1328" s="144"/>
      <c r="L1328" s="151"/>
      <c r="M1328" s="146" t="str">
        <f t="shared" si="21"/>
        <v xml:space="preserve">   </v>
      </c>
    </row>
    <row r="1329" spans="1:13" s="62" customFormat="1" hidden="1" x14ac:dyDescent="0.2">
      <c r="A1329" s="366"/>
      <c r="B1329" s="365"/>
      <c r="C1329" s="147"/>
      <c r="D1329" s="148"/>
      <c r="E1329" s="149"/>
      <c r="F1329" s="150"/>
      <c r="G1329" s="143"/>
      <c r="H1329" s="143"/>
      <c r="I1329" s="142"/>
      <c r="J1329" s="142"/>
      <c r="K1329" s="144"/>
      <c r="L1329" s="151"/>
      <c r="M1329" s="146" t="str">
        <f t="shared" si="21"/>
        <v xml:space="preserve">   </v>
      </c>
    </row>
    <row r="1330" spans="1:13" s="62" customFormat="1" hidden="1" x14ac:dyDescent="0.2">
      <c r="A1330" s="366"/>
      <c r="B1330" s="365"/>
      <c r="C1330" s="147"/>
      <c r="D1330" s="148"/>
      <c r="E1330" s="149"/>
      <c r="F1330" s="150"/>
      <c r="G1330" s="143"/>
      <c r="H1330" s="143"/>
      <c r="I1330" s="142"/>
      <c r="J1330" s="142"/>
      <c r="K1330" s="144"/>
      <c r="L1330" s="151"/>
      <c r="M1330" s="146" t="str">
        <f t="shared" si="21"/>
        <v xml:space="preserve">   </v>
      </c>
    </row>
    <row r="1331" spans="1:13" s="62" customFormat="1" hidden="1" x14ac:dyDescent="0.2">
      <c r="A1331" s="366"/>
      <c r="B1331" s="365"/>
      <c r="C1331" s="147"/>
      <c r="D1331" s="148"/>
      <c r="E1331" s="149"/>
      <c r="F1331" s="150"/>
      <c r="G1331" s="143"/>
      <c r="H1331" s="143"/>
      <c r="I1331" s="142"/>
      <c r="J1331" s="142"/>
      <c r="K1331" s="144"/>
      <c r="L1331" s="151"/>
      <c r="M1331" s="146" t="str">
        <f t="shared" si="21"/>
        <v xml:space="preserve">   </v>
      </c>
    </row>
    <row r="1332" spans="1:13" s="62" customFormat="1" hidden="1" x14ac:dyDescent="0.2">
      <c r="A1332" s="366"/>
      <c r="B1332" s="365"/>
      <c r="C1332" s="147"/>
      <c r="D1332" s="148"/>
      <c r="E1332" s="149"/>
      <c r="F1332" s="150"/>
      <c r="G1332" s="143"/>
      <c r="H1332" s="143"/>
      <c r="I1332" s="142"/>
      <c r="J1332" s="142"/>
      <c r="K1332" s="144"/>
      <c r="L1332" s="151"/>
      <c r="M1332" s="146" t="str">
        <f t="shared" si="21"/>
        <v xml:space="preserve">   </v>
      </c>
    </row>
    <row r="1333" spans="1:13" s="62" customFormat="1" hidden="1" x14ac:dyDescent="0.2">
      <c r="A1333" s="366"/>
      <c r="B1333" s="365"/>
      <c r="C1333" s="147"/>
      <c r="D1333" s="148"/>
      <c r="E1333" s="149"/>
      <c r="F1333" s="150"/>
      <c r="G1333" s="143"/>
      <c r="H1333" s="143"/>
      <c r="I1333" s="142"/>
      <c r="J1333" s="142"/>
      <c r="K1333" s="144"/>
      <c r="L1333" s="151"/>
      <c r="M1333" s="146" t="str">
        <f t="shared" si="21"/>
        <v xml:space="preserve">   </v>
      </c>
    </row>
    <row r="1334" spans="1:13" s="62" customFormat="1" ht="12.75" hidden="1" customHeight="1" x14ac:dyDescent="0.2">
      <c r="A1334" s="366" t="s">
        <v>85</v>
      </c>
      <c r="B1334" s="365" t="s">
        <v>105</v>
      </c>
      <c r="C1334" s="142"/>
      <c r="D1334" s="142"/>
      <c r="E1334" s="142"/>
      <c r="F1334" s="142"/>
      <c r="G1334" s="143"/>
      <c r="H1334" s="143"/>
      <c r="I1334" s="142"/>
      <c r="J1334" s="142"/>
      <c r="K1334" s="144"/>
      <c r="L1334" s="145" t="str">
        <f>CONCATENATE(C1334," ",D1334," ",E1334," ",F1334," ",C1335," ",D1335," ",E1335," ",F1335)</f>
        <v xml:space="preserve">       </v>
      </c>
      <c r="M1334" s="146" t="str">
        <f t="shared" si="21"/>
        <v xml:space="preserve">   </v>
      </c>
    </row>
    <row r="1335" spans="1:13" s="62" customFormat="1" hidden="1" x14ac:dyDescent="0.2">
      <c r="A1335" s="366"/>
      <c r="B1335" s="365"/>
      <c r="C1335" s="147"/>
      <c r="D1335" s="148"/>
      <c r="E1335" s="149"/>
      <c r="F1335" s="150"/>
      <c r="G1335" s="143"/>
      <c r="H1335" s="143"/>
      <c r="I1335" s="142"/>
      <c r="J1335" s="142"/>
      <c r="K1335" s="144"/>
      <c r="L1335" s="151"/>
      <c r="M1335" s="146" t="str">
        <f t="shared" si="21"/>
        <v xml:space="preserve">   </v>
      </c>
    </row>
    <row r="1336" spans="1:13" s="62" customFormat="1" hidden="1" x14ac:dyDescent="0.2">
      <c r="A1336" s="366"/>
      <c r="B1336" s="365"/>
      <c r="C1336" s="147"/>
      <c r="D1336" s="148"/>
      <c r="E1336" s="149"/>
      <c r="F1336" s="150"/>
      <c r="G1336" s="143"/>
      <c r="H1336" s="143"/>
      <c r="I1336" s="142"/>
      <c r="J1336" s="142"/>
      <c r="K1336" s="144"/>
      <c r="L1336" s="151"/>
      <c r="M1336" s="146" t="str">
        <f t="shared" si="21"/>
        <v xml:space="preserve">   </v>
      </c>
    </row>
    <row r="1337" spans="1:13" s="62" customFormat="1" hidden="1" x14ac:dyDescent="0.2">
      <c r="A1337" s="366"/>
      <c r="B1337" s="365"/>
      <c r="C1337" s="147"/>
      <c r="D1337" s="148"/>
      <c r="E1337" s="149"/>
      <c r="F1337" s="150"/>
      <c r="G1337" s="143"/>
      <c r="H1337" s="143"/>
      <c r="I1337" s="142"/>
      <c r="J1337" s="142"/>
      <c r="K1337" s="144"/>
      <c r="L1337" s="151"/>
      <c r="M1337" s="146" t="str">
        <f t="shared" si="21"/>
        <v xml:space="preserve">   </v>
      </c>
    </row>
    <row r="1338" spans="1:13" s="62" customFormat="1" hidden="1" x14ac:dyDescent="0.2">
      <c r="A1338" s="366"/>
      <c r="B1338" s="365"/>
      <c r="C1338" s="147"/>
      <c r="D1338" s="148"/>
      <c r="E1338" s="149"/>
      <c r="F1338" s="150"/>
      <c r="G1338" s="143"/>
      <c r="H1338" s="143"/>
      <c r="I1338" s="142"/>
      <c r="J1338" s="142"/>
      <c r="K1338" s="144"/>
      <c r="L1338" s="151"/>
      <c r="M1338" s="146" t="str">
        <f t="shared" si="21"/>
        <v xml:space="preserve">   </v>
      </c>
    </row>
    <row r="1339" spans="1:13" s="62" customFormat="1" hidden="1" x14ac:dyDescent="0.2">
      <c r="A1339" s="366"/>
      <c r="B1339" s="365"/>
      <c r="C1339" s="147"/>
      <c r="D1339" s="148"/>
      <c r="E1339" s="149"/>
      <c r="F1339" s="150"/>
      <c r="G1339" s="143"/>
      <c r="H1339" s="143"/>
      <c r="I1339" s="142"/>
      <c r="J1339" s="142"/>
      <c r="K1339" s="144"/>
      <c r="L1339" s="151"/>
      <c r="M1339" s="146" t="str">
        <f t="shared" si="21"/>
        <v xml:space="preserve">   </v>
      </c>
    </row>
    <row r="1340" spans="1:13" s="62" customFormat="1" hidden="1" x14ac:dyDescent="0.2">
      <c r="A1340" s="366"/>
      <c r="B1340" s="365"/>
      <c r="C1340" s="147"/>
      <c r="D1340" s="148"/>
      <c r="E1340" s="149"/>
      <c r="F1340" s="150"/>
      <c r="G1340" s="143"/>
      <c r="H1340" s="143"/>
      <c r="I1340" s="142"/>
      <c r="J1340" s="142"/>
      <c r="K1340" s="144"/>
      <c r="L1340" s="151"/>
      <c r="M1340" s="146" t="str">
        <f t="shared" si="21"/>
        <v xml:space="preserve">   </v>
      </c>
    </row>
    <row r="1341" spans="1:13" s="62" customFormat="1" hidden="1" x14ac:dyDescent="0.2">
      <c r="A1341" s="366"/>
      <c r="B1341" s="365"/>
      <c r="C1341" s="147"/>
      <c r="D1341" s="148"/>
      <c r="E1341" s="149"/>
      <c r="F1341" s="150"/>
      <c r="G1341" s="143"/>
      <c r="H1341" s="143"/>
      <c r="I1341" s="142"/>
      <c r="J1341" s="142"/>
      <c r="K1341" s="144"/>
      <c r="L1341" s="151"/>
      <c r="M1341" s="146" t="str">
        <f t="shared" si="21"/>
        <v xml:space="preserve">   </v>
      </c>
    </row>
    <row r="1342" spans="1:13" s="62" customFormat="1" hidden="1" x14ac:dyDescent="0.2">
      <c r="A1342" s="366"/>
      <c r="B1342" s="365"/>
      <c r="C1342" s="147"/>
      <c r="D1342" s="148"/>
      <c r="E1342" s="149"/>
      <c r="F1342" s="150"/>
      <c r="G1342" s="143"/>
      <c r="H1342" s="143"/>
      <c r="I1342" s="142"/>
      <c r="J1342" s="142"/>
      <c r="K1342" s="144"/>
      <c r="L1342" s="151"/>
      <c r="M1342" s="146" t="str">
        <f t="shared" si="21"/>
        <v xml:space="preserve">   </v>
      </c>
    </row>
    <row r="1343" spans="1:13" s="62" customFormat="1" hidden="1" x14ac:dyDescent="0.2">
      <c r="A1343" s="366"/>
      <c r="B1343" s="365"/>
      <c r="C1343" s="147"/>
      <c r="D1343" s="148"/>
      <c r="E1343" s="149"/>
      <c r="F1343" s="150"/>
      <c r="G1343" s="143"/>
      <c r="H1343" s="143"/>
      <c r="I1343" s="142"/>
      <c r="J1343" s="142"/>
      <c r="K1343" s="144"/>
      <c r="L1343" s="151"/>
      <c r="M1343" s="146" t="str">
        <f t="shared" si="21"/>
        <v xml:space="preserve">   </v>
      </c>
    </row>
    <row r="1344" spans="1:13" s="62" customFormat="1" ht="12.75" hidden="1" customHeight="1" x14ac:dyDescent="0.2">
      <c r="A1344" s="366" t="s">
        <v>85</v>
      </c>
      <c r="B1344" s="365" t="s">
        <v>105</v>
      </c>
      <c r="C1344" s="142"/>
      <c r="D1344" s="142"/>
      <c r="E1344" s="142"/>
      <c r="F1344" s="142"/>
      <c r="G1344" s="143"/>
      <c r="H1344" s="143"/>
      <c r="I1344" s="142"/>
      <c r="J1344" s="142"/>
      <c r="K1344" s="144"/>
      <c r="L1344" s="145" t="str">
        <f>CONCATENATE(C1344," ",D1344," ",E1344," ",F1344," ",C1345," ",D1345," ",E1345," ",F1345)</f>
        <v xml:space="preserve">       </v>
      </c>
      <c r="M1344" s="146" t="str">
        <f t="shared" si="21"/>
        <v xml:space="preserve">   </v>
      </c>
    </row>
    <row r="1345" spans="1:13" s="62" customFormat="1" hidden="1" x14ac:dyDescent="0.2">
      <c r="A1345" s="366"/>
      <c r="B1345" s="365"/>
      <c r="C1345" s="147"/>
      <c r="D1345" s="148"/>
      <c r="E1345" s="149"/>
      <c r="F1345" s="150"/>
      <c r="G1345" s="143"/>
      <c r="H1345" s="143"/>
      <c r="I1345" s="142"/>
      <c r="J1345" s="142"/>
      <c r="K1345" s="144"/>
      <c r="L1345" s="151"/>
      <c r="M1345" s="146" t="str">
        <f t="shared" si="21"/>
        <v xml:space="preserve">   </v>
      </c>
    </row>
    <row r="1346" spans="1:13" s="62" customFormat="1" hidden="1" x14ac:dyDescent="0.2">
      <c r="A1346" s="366"/>
      <c r="B1346" s="365"/>
      <c r="C1346" s="147"/>
      <c r="D1346" s="148"/>
      <c r="E1346" s="149"/>
      <c r="F1346" s="150"/>
      <c r="G1346" s="143"/>
      <c r="H1346" s="143"/>
      <c r="I1346" s="142"/>
      <c r="J1346" s="142"/>
      <c r="K1346" s="144"/>
      <c r="L1346" s="151"/>
      <c r="M1346" s="146" t="str">
        <f t="shared" si="21"/>
        <v xml:space="preserve">   </v>
      </c>
    </row>
    <row r="1347" spans="1:13" s="62" customFormat="1" hidden="1" x14ac:dyDescent="0.2">
      <c r="A1347" s="366"/>
      <c r="B1347" s="365"/>
      <c r="C1347" s="147"/>
      <c r="D1347" s="148"/>
      <c r="E1347" s="149"/>
      <c r="F1347" s="150"/>
      <c r="G1347" s="143"/>
      <c r="H1347" s="143"/>
      <c r="I1347" s="142"/>
      <c r="J1347" s="142"/>
      <c r="K1347" s="144"/>
      <c r="L1347" s="151"/>
      <c r="M1347" s="146" t="str">
        <f t="shared" si="21"/>
        <v xml:space="preserve">   </v>
      </c>
    </row>
    <row r="1348" spans="1:13" s="62" customFormat="1" hidden="1" x14ac:dyDescent="0.2">
      <c r="A1348" s="366"/>
      <c r="B1348" s="365"/>
      <c r="C1348" s="147"/>
      <c r="D1348" s="148"/>
      <c r="E1348" s="149"/>
      <c r="F1348" s="150"/>
      <c r="G1348" s="143"/>
      <c r="H1348" s="143"/>
      <c r="I1348" s="142"/>
      <c r="J1348" s="142"/>
      <c r="K1348" s="144"/>
      <c r="L1348" s="151"/>
      <c r="M1348" s="146" t="str">
        <f t="shared" si="21"/>
        <v xml:space="preserve">   </v>
      </c>
    </row>
    <row r="1349" spans="1:13" s="62" customFormat="1" hidden="1" x14ac:dyDescent="0.2">
      <c r="A1349" s="366"/>
      <c r="B1349" s="365"/>
      <c r="C1349" s="147"/>
      <c r="D1349" s="148"/>
      <c r="E1349" s="149"/>
      <c r="F1349" s="150"/>
      <c r="G1349" s="143"/>
      <c r="H1349" s="143"/>
      <c r="I1349" s="142"/>
      <c r="J1349" s="142"/>
      <c r="K1349" s="144"/>
      <c r="L1349" s="151"/>
      <c r="M1349" s="146" t="str">
        <f t="shared" si="21"/>
        <v xml:space="preserve">   </v>
      </c>
    </row>
    <row r="1350" spans="1:13" s="62" customFormat="1" hidden="1" x14ac:dyDescent="0.2">
      <c r="A1350" s="366"/>
      <c r="B1350" s="365"/>
      <c r="C1350" s="147"/>
      <c r="D1350" s="148"/>
      <c r="E1350" s="149"/>
      <c r="F1350" s="150"/>
      <c r="G1350" s="143"/>
      <c r="H1350" s="143"/>
      <c r="I1350" s="142"/>
      <c r="J1350" s="142"/>
      <c r="K1350" s="144"/>
      <c r="L1350" s="151"/>
      <c r="M1350" s="146" t="str">
        <f t="shared" si="21"/>
        <v xml:space="preserve">   </v>
      </c>
    </row>
    <row r="1351" spans="1:13" s="62" customFormat="1" hidden="1" x14ac:dyDescent="0.2">
      <c r="A1351" s="366"/>
      <c r="B1351" s="365"/>
      <c r="C1351" s="147"/>
      <c r="D1351" s="148"/>
      <c r="E1351" s="149"/>
      <c r="F1351" s="150"/>
      <c r="G1351" s="143"/>
      <c r="H1351" s="143"/>
      <c r="I1351" s="142"/>
      <c r="J1351" s="142"/>
      <c r="K1351" s="144"/>
      <c r="L1351" s="151"/>
      <c r="M1351" s="146" t="str">
        <f t="shared" si="21"/>
        <v xml:space="preserve">   </v>
      </c>
    </row>
    <row r="1352" spans="1:13" s="62" customFormat="1" hidden="1" x14ac:dyDescent="0.2">
      <c r="A1352" s="366"/>
      <c r="B1352" s="365"/>
      <c r="C1352" s="147"/>
      <c r="D1352" s="148"/>
      <c r="E1352" s="149"/>
      <c r="F1352" s="150"/>
      <c r="G1352" s="143"/>
      <c r="H1352" s="143"/>
      <c r="I1352" s="142"/>
      <c r="J1352" s="142"/>
      <c r="K1352" s="144"/>
      <c r="L1352" s="151"/>
      <c r="M1352" s="146" t="str">
        <f t="shared" si="21"/>
        <v xml:space="preserve">   </v>
      </c>
    </row>
    <row r="1353" spans="1:13" s="62" customFormat="1" hidden="1" x14ac:dyDescent="0.2">
      <c r="A1353" s="366"/>
      <c r="B1353" s="365"/>
      <c r="C1353" s="147"/>
      <c r="D1353" s="148"/>
      <c r="E1353" s="149"/>
      <c r="F1353" s="150"/>
      <c r="G1353" s="143"/>
      <c r="H1353" s="143"/>
      <c r="I1353" s="142"/>
      <c r="J1353" s="142"/>
      <c r="K1353" s="144"/>
      <c r="L1353" s="151"/>
      <c r="M1353" s="146" t="str">
        <f t="shared" si="21"/>
        <v xml:space="preserve">   </v>
      </c>
    </row>
    <row r="1354" spans="1:13" s="62" customFormat="1" ht="12.75" hidden="1" customHeight="1" x14ac:dyDescent="0.2">
      <c r="A1354" s="366" t="s">
        <v>85</v>
      </c>
      <c r="B1354" s="365" t="s">
        <v>105</v>
      </c>
      <c r="C1354" s="142"/>
      <c r="D1354" s="142"/>
      <c r="E1354" s="142"/>
      <c r="F1354" s="142"/>
      <c r="G1354" s="143"/>
      <c r="H1354" s="143"/>
      <c r="I1354" s="142"/>
      <c r="J1354" s="142"/>
      <c r="K1354" s="144"/>
      <c r="L1354" s="145" t="str">
        <f>CONCATENATE(C1354," ",D1354," ",E1354," ",F1354," ",C1355," ",D1355," ",E1355," ",F1355)</f>
        <v xml:space="preserve">       </v>
      </c>
      <c r="M1354" s="146" t="str">
        <f t="shared" si="21"/>
        <v xml:space="preserve">   </v>
      </c>
    </row>
    <row r="1355" spans="1:13" s="62" customFormat="1" hidden="1" x14ac:dyDescent="0.2">
      <c r="A1355" s="366"/>
      <c r="B1355" s="365"/>
      <c r="C1355" s="147"/>
      <c r="D1355" s="148"/>
      <c r="E1355" s="149"/>
      <c r="F1355" s="150"/>
      <c r="G1355" s="143"/>
      <c r="H1355" s="143"/>
      <c r="I1355" s="142"/>
      <c r="J1355" s="142"/>
      <c r="K1355" s="144"/>
      <c r="L1355" s="151"/>
      <c r="M1355" s="146" t="str">
        <f t="shared" ref="M1355:M1418" si="22">CONCATENATE(G1355," ",H1355," ",I1355," ",J1355)</f>
        <v xml:space="preserve">   </v>
      </c>
    </row>
    <row r="1356" spans="1:13" s="62" customFormat="1" hidden="1" x14ac:dyDescent="0.2">
      <c r="A1356" s="366"/>
      <c r="B1356" s="365"/>
      <c r="C1356" s="147"/>
      <c r="D1356" s="148"/>
      <c r="E1356" s="149"/>
      <c r="F1356" s="150"/>
      <c r="G1356" s="143"/>
      <c r="H1356" s="143"/>
      <c r="I1356" s="142"/>
      <c r="J1356" s="142"/>
      <c r="K1356" s="144"/>
      <c r="L1356" s="151"/>
      <c r="M1356" s="146" t="str">
        <f t="shared" si="22"/>
        <v xml:space="preserve">   </v>
      </c>
    </row>
    <row r="1357" spans="1:13" s="62" customFormat="1" hidden="1" x14ac:dyDescent="0.2">
      <c r="A1357" s="366"/>
      <c r="B1357" s="365"/>
      <c r="C1357" s="147"/>
      <c r="D1357" s="148"/>
      <c r="E1357" s="149"/>
      <c r="F1357" s="150"/>
      <c r="G1357" s="143"/>
      <c r="H1357" s="143"/>
      <c r="I1357" s="142"/>
      <c r="J1357" s="142"/>
      <c r="K1357" s="144"/>
      <c r="L1357" s="151"/>
      <c r="M1357" s="146" t="str">
        <f t="shared" si="22"/>
        <v xml:space="preserve">   </v>
      </c>
    </row>
    <row r="1358" spans="1:13" s="62" customFormat="1" hidden="1" x14ac:dyDescent="0.2">
      <c r="A1358" s="366"/>
      <c r="B1358" s="365"/>
      <c r="C1358" s="147"/>
      <c r="D1358" s="148"/>
      <c r="E1358" s="149"/>
      <c r="F1358" s="150"/>
      <c r="G1358" s="143"/>
      <c r="H1358" s="143"/>
      <c r="I1358" s="142"/>
      <c r="J1358" s="142"/>
      <c r="K1358" s="144"/>
      <c r="L1358" s="151"/>
      <c r="M1358" s="146" t="str">
        <f t="shared" si="22"/>
        <v xml:space="preserve">   </v>
      </c>
    </row>
    <row r="1359" spans="1:13" s="62" customFormat="1" hidden="1" x14ac:dyDescent="0.2">
      <c r="A1359" s="366"/>
      <c r="B1359" s="365"/>
      <c r="C1359" s="147"/>
      <c r="D1359" s="148"/>
      <c r="E1359" s="149"/>
      <c r="F1359" s="150"/>
      <c r="G1359" s="143"/>
      <c r="H1359" s="143"/>
      <c r="I1359" s="142"/>
      <c r="J1359" s="142"/>
      <c r="K1359" s="144"/>
      <c r="L1359" s="151"/>
      <c r="M1359" s="146" t="str">
        <f t="shared" si="22"/>
        <v xml:space="preserve">   </v>
      </c>
    </row>
    <row r="1360" spans="1:13" s="62" customFormat="1" hidden="1" x14ac:dyDescent="0.2">
      <c r="A1360" s="366"/>
      <c r="B1360" s="365"/>
      <c r="C1360" s="147"/>
      <c r="D1360" s="148"/>
      <c r="E1360" s="149"/>
      <c r="F1360" s="150"/>
      <c r="G1360" s="143"/>
      <c r="H1360" s="143"/>
      <c r="I1360" s="142"/>
      <c r="J1360" s="142"/>
      <c r="K1360" s="144"/>
      <c r="L1360" s="151"/>
      <c r="M1360" s="146" t="str">
        <f t="shared" si="22"/>
        <v xml:space="preserve">   </v>
      </c>
    </row>
    <row r="1361" spans="1:13" s="62" customFormat="1" hidden="1" x14ac:dyDescent="0.2">
      <c r="A1361" s="366"/>
      <c r="B1361" s="365"/>
      <c r="C1361" s="147"/>
      <c r="D1361" s="148"/>
      <c r="E1361" s="149"/>
      <c r="F1361" s="150"/>
      <c r="G1361" s="143"/>
      <c r="H1361" s="143"/>
      <c r="I1361" s="142"/>
      <c r="J1361" s="142"/>
      <c r="K1361" s="144"/>
      <c r="L1361" s="151"/>
      <c r="M1361" s="146" t="str">
        <f t="shared" si="22"/>
        <v xml:space="preserve">   </v>
      </c>
    </row>
    <row r="1362" spans="1:13" s="62" customFormat="1" hidden="1" x14ac:dyDescent="0.2">
      <c r="A1362" s="366"/>
      <c r="B1362" s="365"/>
      <c r="C1362" s="147"/>
      <c r="D1362" s="148"/>
      <c r="E1362" s="149"/>
      <c r="F1362" s="150"/>
      <c r="G1362" s="143"/>
      <c r="H1362" s="143"/>
      <c r="I1362" s="142"/>
      <c r="J1362" s="142"/>
      <c r="K1362" s="144"/>
      <c r="L1362" s="151"/>
      <c r="M1362" s="146" t="str">
        <f t="shared" si="22"/>
        <v xml:space="preserve">   </v>
      </c>
    </row>
    <row r="1363" spans="1:13" s="62" customFormat="1" hidden="1" x14ac:dyDescent="0.2">
      <c r="A1363" s="366"/>
      <c r="B1363" s="365"/>
      <c r="C1363" s="147"/>
      <c r="D1363" s="148"/>
      <c r="E1363" s="149"/>
      <c r="F1363" s="150"/>
      <c r="G1363" s="143"/>
      <c r="H1363" s="143"/>
      <c r="I1363" s="142"/>
      <c r="J1363" s="142"/>
      <c r="K1363" s="144"/>
      <c r="L1363" s="151"/>
      <c r="M1363" s="146" t="str">
        <f t="shared" si="22"/>
        <v xml:space="preserve">   </v>
      </c>
    </row>
    <row r="1364" spans="1:13" s="62" customFormat="1" ht="12.75" hidden="1" customHeight="1" x14ac:dyDescent="0.2">
      <c r="A1364" s="366" t="s">
        <v>85</v>
      </c>
      <c r="B1364" s="365" t="s">
        <v>105</v>
      </c>
      <c r="C1364" s="142"/>
      <c r="D1364" s="142"/>
      <c r="E1364" s="142"/>
      <c r="F1364" s="142"/>
      <c r="G1364" s="143"/>
      <c r="H1364" s="143"/>
      <c r="I1364" s="142"/>
      <c r="J1364" s="142"/>
      <c r="K1364" s="144"/>
      <c r="L1364" s="145" t="str">
        <f>CONCATENATE(C1364," ",D1364," ",E1364," ",F1364," ",C1365," ",D1365," ",E1365," ",F1365)</f>
        <v xml:space="preserve">       </v>
      </c>
      <c r="M1364" s="146" t="str">
        <f t="shared" si="22"/>
        <v xml:space="preserve">   </v>
      </c>
    </row>
    <row r="1365" spans="1:13" s="62" customFormat="1" hidden="1" x14ac:dyDescent="0.2">
      <c r="A1365" s="366"/>
      <c r="B1365" s="365"/>
      <c r="C1365" s="147"/>
      <c r="D1365" s="148"/>
      <c r="E1365" s="149"/>
      <c r="F1365" s="150"/>
      <c r="G1365" s="143"/>
      <c r="H1365" s="143"/>
      <c r="I1365" s="142"/>
      <c r="J1365" s="142"/>
      <c r="K1365" s="144"/>
      <c r="L1365" s="151"/>
      <c r="M1365" s="146" t="str">
        <f t="shared" si="22"/>
        <v xml:space="preserve">   </v>
      </c>
    </row>
    <row r="1366" spans="1:13" s="62" customFormat="1" hidden="1" x14ac:dyDescent="0.2">
      <c r="A1366" s="366"/>
      <c r="B1366" s="365"/>
      <c r="C1366" s="147"/>
      <c r="D1366" s="148"/>
      <c r="E1366" s="149"/>
      <c r="F1366" s="150"/>
      <c r="G1366" s="143"/>
      <c r="H1366" s="143"/>
      <c r="I1366" s="142"/>
      <c r="J1366" s="142"/>
      <c r="K1366" s="144"/>
      <c r="L1366" s="151"/>
      <c r="M1366" s="146" t="str">
        <f t="shared" si="22"/>
        <v xml:space="preserve">   </v>
      </c>
    </row>
    <row r="1367" spans="1:13" s="62" customFormat="1" hidden="1" x14ac:dyDescent="0.2">
      <c r="A1367" s="366"/>
      <c r="B1367" s="365"/>
      <c r="C1367" s="147"/>
      <c r="D1367" s="148"/>
      <c r="E1367" s="149"/>
      <c r="F1367" s="150"/>
      <c r="G1367" s="143"/>
      <c r="H1367" s="143"/>
      <c r="I1367" s="142"/>
      <c r="J1367" s="142"/>
      <c r="K1367" s="144"/>
      <c r="L1367" s="151"/>
      <c r="M1367" s="146" t="str">
        <f t="shared" si="22"/>
        <v xml:space="preserve">   </v>
      </c>
    </row>
    <row r="1368" spans="1:13" s="62" customFormat="1" hidden="1" x14ac:dyDescent="0.2">
      <c r="A1368" s="366"/>
      <c r="B1368" s="365"/>
      <c r="C1368" s="147"/>
      <c r="D1368" s="148"/>
      <c r="E1368" s="149"/>
      <c r="F1368" s="150"/>
      <c r="G1368" s="143"/>
      <c r="H1368" s="143"/>
      <c r="I1368" s="142"/>
      <c r="J1368" s="142"/>
      <c r="K1368" s="144"/>
      <c r="L1368" s="151"/>
      <c r="M1368" s="146" t="str">
        <f t="shared" si="22"/>
        <v xml:space="preserve">   </v>
      </c>
    </row>
    <row r="1369" spans="1:13" s="62" customFormat="1" hidden="1" x14ac:dyDescent="0.2">
      <c r="A1369" s="366"/>
      <c r="B1369" s="365"/>
      <c r="C1369" s="147"/>
      <c r="D1369" s="148"/>
      <c r="E1369" s="149"/>
      <c r="F1369" s="150"/>
      <c r="G1369" s="143"/>
      <c r="H1369" s="143"/>
      <c r="I1369" s="142"/>
      <c r="J1369" s="142"/>
      <c r="K1369" s="144"/>
      <c r="L1369" s="151"/>
      <c r="M1369" s="146" t="str">
        <f t="shared" si="22"/>
        <v xml:space="preserve">   </v>
      </c>
    </row>
    <row r="1370" spans="1:13" s="62" customFormat="1" hidden="1" x14ac:dyDescent="0.2">
      <c r="A1370" s="366"/>
      <c r="B1370" s="365"/>
      <c r="C1370" s="147"/>
      <c r="D1370" s="148"/>
      <c r="E1370" s="149"/>
      <c r="F1370" s="150"/>
      <c r="G1370" s="143"/>
      <c r="H1370" s="143"/>
      <c r="I1370" s="142"/>
      <c r="J1370" s="142"/>
      <c r="K1370" s="144"/>
      <c r="L1370" s="151"/>
      <c r="M1370" s="146" t="str">
        <f t="shared" si="22"/>
        <v xml:space="preserve">   </v>
      </c>
    </row>
    <row r="1371" spans="1:13" s="62" customFormat="1" hidden="1" x14ac:dyDescent="0.2">
      <c r="A1371" s="366"/>
      <c r="B1371" s="365"/>
      <c r="C1371" s="147"/>
      <c r="D1371" s="148"/>
      <c r="E1371" s="149"/>
      <c r="F1371" s="150"/>
      <c r="G1371" s="143"/>
      <c r="H1371" s="143"/>
      <c r="I1371" s="142"/>
      <c r="J1371" s="142"/>
      <c r="K1371" s="144"/>
      <c r="L1371" s="151"/>
      <c r="M1371" s="146" t="str">
        <f t="shared" si="22"/>
        <v xml:space="preserve">   </v>
      </c>
    </row>
    <row r="1372" spans="1:13" s="62" customFormat="1" hidden="1" x14ac:dyDescent="0.2">
      <c r="A1372" s="366"/>
      <c r="B1372" s="365"/>
      <c r="C1372" s="147"/>
      <c r="D1372" s="148"/>
      <c r="E1372" s="149"/>
      <c r="F1372" s="150"/>
      <c r="G1372" s="143"/>
      <c r="H1372" s="143"/>
      <c r="I1372" s="142"/>
      <c r="J1372" s="142"/>
      <c r="K1372" s="144"/>
      <c r="L1372" s="151"/>
      <c r="M1372" s="146" t="str">
        <f t="shared" si="22"/>
        <v xml:space="preserve">   </v>
      </c>
    </row>
    <row r="1373" spans="1:13" s="62" customFormat="1" hidden="1" x14ac:dyDescent="0.2">
      <c r="A1373" s="366"/>
      <c r="B1373" s="365"/>
      <c r="C1373" s="147"/>
      <c r="D1373" s="148"/>
      <c r="E1373" s="149"/>
      <c r="F1373" s="150"/>
      <c r="G1373" s="143"/>
      <c r="H1373" s="143"/>
      <c r="I1373" s="142"/>
      <c r="J1373" s="142"/>
      <c r="K1373" s="144"/>
      <c r="L1373" s="151"/>
      <c r="M1373" s="146" t="str">
        <f t="shared" si="22"/>
        <v xml:space="preserve">   </v>
      </c>
    </row>
    <row r="1374" spans="1:13" s="62" customFormat="1" ht="12.75" hidden="1" customHeight="1" x14ac:dyDescent="0.2">
      <c r="A1374" s="366" t="s">
        <v>85</v>
      </c>
      <c r="B1374" s="365" t="s">
        <v>105</v>
      </c>
      <c r="C1374" s="142"/>
      <c r="D1374" s="142"/>
      <c r="E1374" s="142"/>
      <c r="F1374" s="142"/>
      <c r="G1374" s="143"/>
      <c r="H1374" s="143"/>
      <c r="I1374" s="142"/>
      <c r="J1374" s="142"/>
      <c r="K1374" s="144"/>
      <c r="L1374" s="145" t="str">
        <f>CONCATENATE(C1374," ",D1374," ",E1374," ",F1374," ",C1375," ",D1375," ",E1375," ",F1375)</f>
        <v xml:space="preserve">       </v>
      </c>
      <c r="M1374" s="146" t="str">
        <f t="shared" si="22"/>
        <v xml:space="preserve">   </v>
      </c>
    </row>
    <row r="1375" spans="1:13" s="62" customFormat="1" hidden="1" x14ac:dyDescent="0.2">
      <c r="A1375" s="366"/>
      <c r="B1375" s="365"/>
      <c r="C1375" s="147"/>
      <c r="D1375" s="148"/>
      <c r="E1375" s="149"/>
      <c r="F1375" s="150"/>
      <c r="G1375" s="143"/>
      <c r="H1375" s="143"/>
      <c r="I1375" s="142"/>
      <c r="J1375" s="142"/>
      <c r="K1375" s="144"/>
      <c r="L1375" s="151"/>
      <c r="M1375" s="146" t="str">
        <f t="shared" si="22"/>
        <v xml:space="preserve">   </v>
      </c>
    </row>
    <row r="1376" spans="1:13" s="62" customFormat="1" hidden="1" x14ac:dyDescent="0.2">
      <c r="A1376" s="366"/>
      <c r="B1376" s="365"/>
      <c r="C1376" s="147"/>
      <c r="D1376" s="148"/>
      <c r="E1376" s="149"/>
      <c r="F1376" s="150"/>
      <c r="G1376" s="143"/>
      <c r="H1376" s="143"/>
      <c r="I1376" s="142"/>
      <c r="J1376" s="142"/>
      <c r="K1376" s="144"/>
      <c r="L1376" s="151"/>
      <c r="M1376" s="146" t="str">
        <f t="shared" si="22"/>
        <v xml:space="preserve">   </v>
      </c>
    </row>
    <row r="1377" spans="1:13" s="62" customFormat="1" hidden="1" x14ac:dyDescent="0.2">
      <c r="A1377" s="366"/>
      <c r="B1377" s="365"/>
      <c r="C1377" s="147"/>
      <c r="D1377" s="148"/>
      <c r="E1377" s="149"/>
      <c r="F1377" s="150"/>
      <c r="G1377" s="143"/>
      <c r="H1377" s="143"/>
      <c r="I1377" s="142"/>
      <c r="J1377" s="142"/>
      <c r="K1377" s="144"/>
      <c r="L1377" s="151"/>
      <c r="M1377" s="146" t="str">
        <f t="shared" si="22"/>
        <v xml:space="preserve">   </v>
      </c>
    </row>
    <row r="1378" spans="1:13" s="62" customFormat="1" hidden="1" x14ac:dyDescent="0.2">
      <c r="A1378" s="366"/>
      <c r="B1378" s="365"/>
      <c r="C1378" s="147"/>
      <c r="D1378" s="148"/>
      <c r="E1378" s="149"/>
      <c r="F1378" s="150"/>
      <c r="G1378" s="143"/>
      <c r="H1378" s="143"/>
      <c r="I1378" s="142"/>
      <c r="J1378" s="142"/>
      <c r="K1378" s="144"/>
      <c r="L1378" s="151"/>
      <c r="M1378" s="146" t="str">
        <f t="shared" si="22"/>
        <v xml:space="preserve">   </v>
      </c>
    </row>
    <row r="1379" spans="1:13" s="62" customFormat="1" hidden="1" x14ac:dyDescent="0.2">
      <c r="A1379" s="366"/>
      <c r="B1379" s="365"/>
      <c r="C1379" s="147"/>
      <c r="D1379" s="148"/>
      <c r="E1379" s="149"/>
      <c r="F1379" s="150"/>
      <c r="G1379" s="143"/>
      <c r="H1379" s="143"/>
      <c r="I1379" s="142"/>
      <c r="J1379" s="142"/>
      <c r="K1379" s="144"/>
      <c r="L1379" s="151"/>
      <c r="M1379" s="146" t="str">
        <f t="shared" si="22"/>
        <v xml:space="preserve">   </v>
      </c>
    </row>
    <row r="1380" spans="1:13" s="62" customFormat="1" hidden="1" x14ac:dyDescent="0.2">
      <c r="A1380" s="366"/>
      <c r="B1380" s="365"/>
      <c r="C1380" s="147"/>
      <c r="D1380" s="148"/>
      <c r="E1380" s="149"/>
      <c r="F1380" s="150"/>
      <c r="G1380" s="143"/>
      <c r="H1380" s="143"/>
      <c r="I1380" s="142"/>
      <c r="J1380" s="142"/>
      <c r="K1380" s="144"/>
      <c r="L1380" s="151"/>
      <c r="M1380" s="146" t="str">
        <f t="shared" si="22"/>
        <v xml:space="preserve">   </v>
      </c>
    </row>
    <row r="1381" spans="1:13" s="62" customFormat="1" hidden="1" x14ac:dyDescent="0.2">
      <c r="A1381" s="366"/>
      <c r="B1381" s="365"/>
      <c r="C1381" s="147"/>
      <c r="D1381" s="148"/>
      <c r="E1381" s="149"/>
      <c r="F1381" s="150"/>
      <c r="G1381" s="143"/>
      <c r="H1381" s="143"/>
      <c r="I1381" s="142"/>
      <c r="J1381" s="142"/>
      <c r="K1381" s="144"/>
      <c r="L1381" s="151"/>
      <c r="M1381" s="146" t="str">
        <f t="shared" si="22"/>
        <v xml:space="preserve">   </v>
      </c>
    </row>
    <row r="1382" spans="1:13" s="62" customFormat="1" hidden="1" x14ac:dyDescent="0.2">
      <c r="A1382" s="366"/>
      <c r="B1382" s="365"/>
      <c r="C1382" s="147"/>
      <c r="D1382" s="148"/>
      <c r="E1382" s="149"/>
      <c r="F1382" s="150"/>
      <c r="G1382" s="143"/>
      <c r="H1382" s="143"/>
      <c r="I1382" s="142"/>
      <c r="J1382" s="142"/>
      <c r="K1382" s="144"/>
      <c r="L1382" s="151"/>
      <c r="M1382" s="146" t="str">
        <f t="shared" si="22"/>
        <v xml:space="preserve">   </v>
      </c>
    </row>
    <row r="1383" spans="1:13" s="62" customFormat="1" hidden="1" x14ac:dyDescent="0.2">
      <c r="A1383" s="366"/>
      <c r="B1383" s="365"/>
      <c r="C1383" s="147"/>
      <c r="D1383" s="148"/>
      <c r="E1383" s="149"/>
      <c r="F1383" s="150"/>
      <c r="G1383" s="143"/>
      <c r="H1383" s="143"/>
      <c r="I1383" s="142"/>
      <c r="J1383" s="142"/>
      <c r="K1383" s="144"/>
      <c r="L1383" s="151"/>
      <c r="M1383" s="146" t="str">
        <f t="shared" si="22"/>
        <v xml:space="preserve">   </v>
      </c>
    </row>
    <row r="1384" spans="1:13" s="62" customFormat="1" ht="12.75" hidden="1" customHeight="1" x14ac:dyDescent="0.2">
      <c r="A1384" s="366" t="s">
        <v>85</v>
      </c>
      <c r="B1384" s="365" t="s">
        <v>105</v>
      </c>
      <c r="C1384" s="142"/>
      <c r="D1384" s="142"/>
      <c r="E1384" s="142"/>
      <c r="F1384" s="142"/>
      <c r="G1384" s="143"/>
      <c r="H1384" s="143"/>
      <c r="I1384" s="142"/>
      <c r="J1384" s="142"/>
      <c r="K1384" s="144"/>
      <c r="L1384" s="145" t="str">
        <f>CONCATENATE(C1384," ",D1384," ",E1384," ",F1384," ",C1385," ",D1385," ",E1385," ",F1385)</f>
        <v xml:space="preserve">       </v>
      </c>
      <c r="M1384" s="146" t="str">
        <f t="shared" si="22"/>
        <v xml:space="preserve">   </v>
      </c>
    </row>
    <row r="1385" spans="1:13" s="62" customFormat="1" hidden="1" x14ac:dyDescent="0.2">
      <c r="A1385" s="366"/>
      <c r="B1385" s="365"/>
      <c r="C1385" s="147"/>
      <c r="D1385" s="148"/>
      <c r="E1385" s="149"/>
      <c r="F1385" s="150"/>
      <c r="G1385" s="143"/>
      <c r="H1385" s="143"/>
      <c r="I1385" s="142"/>
      <c r="J1385" s="142"/>
      <c r="K1385" s="144"/>
      <c r="L1385" s="151"/>
      <c r="M1385" s="146" t="str">
        <f t="shared" si="22"/>
        <v xml:space="preserve">   </v>
      </c>
    </row>
    <row r="1386" spans="1:13" s="62" customFormat="1" hidden="1" x14ac:dyDescent="0.2">
      <c r="A1386" s="366"/>
      <c r="B1386" s="365"/>
      <c r="C1386" s="147"/>
      <c r="D1386" s="148"/>
      <c r="E1386" s="149"/>
      <c r="F1386" s="150"/>
      <c r="G1386" s="143"/>
      <c r="H1386" s="143"/>
      <c r="I1386" s="142"/>
      <c r="J1386" s="142"/>
      <c r="K1386" s="144"/>
      <c r="L1386" s="151"/>
      <c r="M1386" s="146" t="str">
        <f t="shared" si="22"/>
        <v xml:space="preserve">   </v>
      </c>
    </row>
    <row r="1387" spans="1:13" s="62" customFormat="1" hidden="1" x14ac:dyDescent="0.2">
      <c r="A1387" s="366"/>
      <c r="B1387" s="365"/>
      <c r="C1387" s="147"/>
      <c r="D1387" s="148"/>
      <c r="E1387" s="149"/>
      <c r="F1387" s="150"/>
      <c r="G1387" s="143"/>
      <c r="H1387" s="143"/>
      <c r="I1387" s="142"/>
      <c r="J1387" s="142"/>
      <c r="K1387" s="144"/>
      <c r="L1387" s="151"/>
      <c r="M1387" s="146" t="str">
        <f t="shared" si="22"/>
        <v xml:space="preserve">   </v>
      </c>
    </row>
    <row r="1388" spans="1:13" s="62" customFormat="1" hidden="1" x14ac:dyDescent="0.2">
      <c r="A1388" s="366"/>
      <c r="B1388" s="365"/>
      <c r="C1388" s="147"/>
      <c r="D1388" s="148"/>
      <c r="E1388" s="149"/>
      <c r="F1388" s="150"/>
      <c r="G1388" s="143"/>
      <c r="H1388" s="143"/>
      <c r="I1388" s="142"/>
      <c r="J1388" s="142"/>
      <c r="K1388" s="144"/>
      <c r="L1388" s="151"/>
      <c r="M1388" s="146" t="str">
        <f t="shared" si="22"/>
        <v xml:space="preserve">   </v>
      </c>
    </row>
    <row r="1389" spans="1:13" s="62" customFormat="1" hidden="1" x14ac:dyDescent="0.2">
      <c r="A1389" s="366"/>
      <c r="B1389" s="365"/>
      <c r="C1389" s="147"/>
      <c r="D1389" s="148"/>
      <c r="E1389" s="149"/>
      <c r="F1389" s="150"/>
      <c r="G1389" s="143"/>
      <c r="H1389" s="143"/>
      <c r="I1389" s="142"/>
      <c r="J1389" s="142"/>
      <c r="K1389" s="144"/>
      <c r="L1389" s="151"/>
      <c r="M1389" s="146" t="str">
        <f t="shared" si="22"/>
        <v xml:space="preserve">   </v>
      </c>
    </row>
    <row r="1390" spans="1:13" s="62" customFormat="1" hidden="1" x14ac:dyDescent="0.2">
      <c r="A1390" s="366"/>
      <c r="B1390" s="365"/>
      <c r="C1390" s="147"/>
      <c r="D1390" s="148"/>
      <c r="E1390" s="149"/>
      <c r="F1390" s="150"/>
      <c r="G1390" s="143"/>
      <c r="H1390" s="143"/>
      <c r="I1390" s="142"/>
      <c r="J1390" s="142"/>
      <c r="K1390" s="144"/>
      <c r="L1390" s="151"/>
      <c r="M1390" s="146" t="str">
        <f t="shared" si="22"/>
        <v xml:space="preserve">   </v>
      </c>
    </row>
    <row r="1391" spans="1:13" s="62" customFormat="1" hidden="1" x14ac:dyDescent="0.2">
      <c r="A1391" s="366"/>
      <c r="B1391" s="365"/>
      <c r="C1391" s="147"/>
      <c r="D1391" s="148"/>
      <c r="E1391" s="149"/>
      <c r="F1391" s="150"/>
      <c r="G1391" s="143"/>
      <c r="H1391" s="143"/>
      <c r="I1391" s="142"/>
      <c r="J1391" s="142"/>
      <c r="K1391" s="144"/>
      <c r="L1391" s="151"/>
      <c r="M1391" s="146" t="str">
        <f t="shared" si="22"/>
        <v xml:space="preserve">   </v>
      </c>
    </row>
    <row r="1392" spans="1:13" s="62" customFormat="1" hidden="1" x14ac:dyDescent="0.2">
      <c r="A1392" s="366"/>
      <c r="B1392" s="365"/>
      <c r="C1392" s="147"/>
      <c r="D1392" s="148"/>
      <c r="E1392" s="149"/>
      <c r="F1392" s="150"/>
      <c r="G1392" s="143"/>
      <c r="H1392" s="143"/>
      <c r="I1392" s="142"/>
      <c r="J1392" s="142"/>
      <c r="K1392" s="144"/>
      <c r="L1392" s="151"/>
      <c r="M1392" s="146" t="str">
        <f t="shared" si="22"/>
        <v xml:space="preserve">   </v>
      </c>
    </row>
    <row r="1393" spans="1:13" s="62" customFormat="1" hidden="1" x14ac:dyDescent="0.2">
      <c r="A1393" s="366"/>
      <c r="B1393" s="365"/>
      <c r="C1393" s="147"/>
      <c r="D1393" s="148"/>
      <c r="E1393" s="149"/>
      <c r="F1393" s="150"/>
      <c r="G1393" s="143"/>
      <c r="H1393" s="143"/>
      <c r="I1393" s="142"/>
      <c r="J1393" s="142"/>
      <c r="K1393" s="144"/>
      <c r="L1393" s="151"/>
      <c r="M1393" s="146" t="str">
        <f t="shared" si="22"/>
        <v xml:space="preserve">   </v>
      </c>
    </row>
    <row r="1394" spans="1:13" s="62" customFormat="1" ht="12.75" hidden="1" customHeight="1" x14ac:dyDescent="0.2">
      <c r="A1394" s="366" t="s">
        <v>85</v>
      </c>
      <c r="B1394" s="365" t="s">
        <v>105</v>
      </c>
      <c r="C1394" s="142"/>
      <c r="D1394" s="142"/>
      <c r="E1394" s="142"/>
      <c r="F1394" s="142"/>
      <c r="G1394" s="143"/>
      <c r="H1394" s="143"/>
      <c r="I1394" s="142"/>
      <c r="J1394" s="142"/>
      <c r="K1394" s="144"/>
      <c r="L1394" s="145" t="str">
        <f>CONCATENATE(C1394," ",D1394," ",E1394," ",F1394," ",C1395," ",D1395," ",E1395," ",F1395)</f>
        <v xml:space="preserve">       </v>
      </c>
      <c r="M1394" s="146" t="str">
        <f t="shared" si="22"/>
        <v xml:space="preserve">   </v>
      </c>
    </row>
    <row r="1395" spans="1:13" s="62" customFormat="1" hidden="1" x14ac:dyDescent="0.2">
      <c r="A1395" s="366"/>
      <c r="B1395" s="365"/>
      <c r="C1395" s="147"/>
      <c r="D1395" s="148"/>
      <c r="E1395" s="149"/>
      <c r="F1395" s="150"/>
      <c r="G1395" s="143"/>
      <c r="H1395" s="143"/>
      <c r="I1395" s="142"/>
      <c r="J1395" s="142"/>
      <c r="K1395" s="144"/>
      <c r="L1395" s="151"/>
      <c r="M1395" s="146" t="str">
        <f t="shared" si="22"/>
        <v xml:space="preserve">   </v>
      </c>
    </row>
    <row r="1396" spans="1:13" s="62" customFormat="1" hidden="1" x14ac:dyDescent="0.2">
      <c r="A1396" s="366"/>
      <c r="B1396" s="365"/>
      <c r="C1396" s="147"/>
      <c r="D1396" s="148"/>
      <c r="E1396" s="149"/>
      <c r="F1396" s="150"/>
      <c r="G1396" s="143"/>
      <c r="H1396" s="143"/>
      <c r="I1396" s="142"/>
      <c r="J1396" s="142"/>
      <c r="K1396" s="144"/>
      <c r="L1396" s="151"/>
      <c r="M1396" s="146" t="str">
        <f t="shared" si="22"/>
        <v xml:space="preserve">   </v>
      </c>
    </row>
    <row r="1397" spans="1:13" s="62" customFormat="1" hidden="1" x14ac:dyDescent="0.2">
      <c r="A1397" s="366"/>
      <c r="B1397" s="365"/>
      <c r="C1397" s="147"/>
      <c r="D1397" s="148"/>
      <c r="E1397" s="149"/>
      <c r="F1397" s="150"/>
      <c r="G1397" s="143"/>
      <c r="H1397" s="143"/>
      <c r="I1397" s="142"/>
      <c r="J1397" s="142"/>
      <c r="K1397" s="144"/>
      <c r="L1397" s="151"/>
      <c r="M1397" s="146" t="str">
        <f t="shared" si="22"/>
        <v xml:space="preserve">   </v>
      </c>
    </row>
    <row r="1398" spans="1:13" s="62" customFormat="1" hidden="1" x14ac:dyDescent="0.2">
      <c r="A1398" s="366"/>
      <c r="B1398" s="365"/>
      <c r="C1398" s="147"/>
      <c r="D1398" s="148"/>
      <c r="E1398" s="149"/>
      <c r="F1398" s="150"/>
      <c r="G1398" s="143"/>
      <c r="H1398" s="143"/>
      <c r="I1398" s="142"/>
      <c r="J1398" s="142"/>
      <c r="K1398" s="144"/>
      <c r="L1398" s="151"/>
      <c r="M1398" s="146" t="str">
        <f t="shared" si="22"/>
        <v xml:space="preserve">   </v>
      </c>
    </row>
    <row r="1399" spans="1:13" s="62" customFormat="1" hidden="1" x14ac:dyDescent="0.2">
      <c r="A1399" s="366"/>
      <c r="B1399" s="365"/>
      <c r="C1399" s="147"/>
      <c r="D1399" s="148"/>
      <c r="E1399" s="149"/>
      <c r="F1399" s="150"/>
      <c r="G1399" s="143"/>
      <c r="H1399" s="143"/>
      <c r="I1399" s="142"/>
      <c r="J1399" s="142"/>
      <c r="K1399" s="144"/>
      <c r="L1399" s="151"/>
      <c r="M1399" s="146" t="str">
        <f t="shared" si="22"/>
        <v xml:space="preserve">   </v>
      </c>
    </row>
    <row r="1400" spans="1:13" s="62" customFormat="1" hidden="1" x14ac:dyDescent="0.2">
      <c r="A1400" s="366"/>
      <c r="B1400" s="365"/>
      <c r="C1400" s="147"/>
      <c r="D1400" s="148"/>
      <c r="E1400" s="149"/>
      <c r="F1400" s="150"/>
      <c r="G1400" s="143"/>
      <c r="H1400" s="143"/>
      <c r="I1400" s="142"/>
      <c r="J1400" s="142"/>
      <c r="K1400" s="144"/>
      <c r="L1400" s="151"/>
      <c r="M1400" s="146" t="str">
        <f t="shared" si="22"/>
        <v xml:space="preserve">   </v>
      </c>
    </row>
    <row r="1401" spans="1:13" s="62" customFormat="1" hidden="1" x14ac:dyDescent="0.2">
      <c r="A1401" s="366"/>
      <c r="B1401" s="365"/>
      <c r="C1401" s="147"/>
      <c r="D1401" s="148"/>
      <c r="E1401" s="149"/>
      <c r="F1401" s="150"/>
      <c r="G1401" s="143"/>
      <c r="H1401" s="143"/>
      <c r="I1401" s="142"/>
      <c r="J1401" s="142"/>
      <c r="K1401" s="144"/>
      <c r="L1401" s="151"/>
      <c r="M1401" s="146" t="str">
        <f t="shared" si="22"/>
        <v xml:space="preserve">   </v>
      </c>
    </row>
    <row r="1402" spans="1:13" s="62" customFormat="1" hidden="1" x14ac:dyDescent="0.2">
      <c r="A1402" s="366"/>
      <c r="B1402" s="365"/>
      <c r="C1402" s="147"/>
      <c r="D1402" s="148"/>
      <c r="E1402" s="149"/>
      <c r="F1402" s="150"/>
      <c r="G1402" s="143"/>
      <c r="H1402" s="143"/>
      <c r="I1402" s="142"/>
      <c r="J1402" s="142"/>
      <c r="K1402" s="144"/>
      <c r="L1402" s="151"/>
      <c r="M1402" s="146" t="str">
        <f t="shared" si="22"/>
        <v xml:space="preserve">   </v>
      </c>
    </row>
    <row r="1403" spans="1:13" s="62" customFormat="1" hidden="1" x14ac:dyDescent="0.2">
      <c r="A1403" s="366"/>
      <c r="B1403" s="365"/>
      <c r="C1403" s="147"/>
      <c r="D1403" s="148"/>
      <c r="E1403" s="149"/>
      <c r="F1403" s="150"/>
      <c r="G1403" s="143"/>
      <c r="H1403" s="143"/>
      <c r="I1403" s="142"/>
      <c r="J1403" s="142"/>
      <c r="K1403" s="144"/>
      <c r="L1403" s="151"/>
      <c r="M1403" s="146" t="str">
        <f t="shared" si="22"/>
        <v xml:space="preserve">   </v>
      </c>
    </row>
    <row r="1404" spans="1:13" s="62" customFormat="1" ht="12.75" hidden="1" customHeight="1" x14ac:dyDescent="0.2">
      <c r="A1404" s="366" t="s">
        <v>85</v>
      </c>
      <c r="B1404" s="365" t="s">
        <v>105</v>
      </c>
      <c r="C1404" s="142"/>
      <c r="D1404" s="142"/>
      <c r="E1404" s="142"/>
      <c r="F1404" s="142"/>
      <c r="G1404" s="143"/>
      <c r="H1404" s="143"/>
      <c r="I1404" s="142"/>
      <c r="J1404" s="142"/>
      <c r="K1404" s="144"/>
      <c r="L1404" s="145" t="str">
        <f>CONCATENATE(C1404," ",D1404," ",E1404," ",F1404," ",C1405," ",D1405," ",E1405," ",F1405)</f>
        <v xml:space="preserve">       </v>
      </c>
      <c r="M1404" s="146" t="str">
        <f t="shared" si="22"/>
        <v xml:space="preserve">   </v>
      </c>
    </row>
    <row r="1405" spans="1:13" s="62" customFormat="1" hidden="1" x14ac:dyDescent="0.2">
      <c r="A1405" s="366"/>
      <c r="B1405" s="365"/>
      <c r="C1405" s="147"/>
      <c r="D1405" s="148"/>
      <c r="E1405" s="149"/>
      <c r="F1405" s="150"/>
      <c r="G1405" s="143"/>
      <c r="H1405" s="143"/>
      <c r="I1405" s="142"/>
      <c r="J1405" s="142"/>
      <c r="K1405" s="144"/>
      <c r="L1405" s="151"/>
      <c r="M1405" s="146" t="str">
        <f t="shared" si="22"/>
        <v xml:space="preserve">   </v>
      </c>
    </row>
    <row r="1406" spans="1:13" s="62" customFormat="1" hidden="1" x14ac:dyDescent="0.2">
      <c r="A1406" s="366"/>
      <c r="B1406" s="365"/>
      <c r="C1406" s="147"/>
      <c r="D1406" s="148"/>
      <c r="E1406" s="149"/>
      <c r="F1406" s="150"/>
      <c r="G1406" s="143"/>
      <c r="H1406" s="143"/>
      <c r="I1406" s="142"/>
      <c r="J1406" s="142"/>
      <c r="K1406" s="144"/>
      <c r="L1406" s="151"/>
      <c r="M1406" s="146" t="str">
        <f t="shared" si="22"/>
        <v xml:space="preserve">   </v>
      </c>
    </row>
    <row r="1407" spans="1:13" s="62" customFormat="1" hidden="1" x14ac:dyDescent="0.2">
      <c r="A1407" s="366"/>
      <c r="B1407" s="365"/>
      <c r="C1407" s="147"/>
      <c r="D1407" s="148"/>
      <c r="E1407" s="149"/>
      <c r="F1407" s="150"/>
      <c r="G1407" s="143"/>
      <c r="H1407" s="143"/>
      <c r="I1407" s="142"/>
      <c r="J1407" s="142"/>
      <c r="K1407" s="144"/>
      <c r="L1407" s="151"/>
      <c r="M1407" s="146" t="str">
        <f t="shared" si="22"/>
        <v xml:space="preserve">   </v>
      </c>
    </row>
    <row r="1408" spans="1:13" s="62" customFormat="1" hidden="1" x14ac:dyDescent="0.2">
      <c r="A1408" s="366"/>
      <c r="B1408" s="365"/>
      <c r="C1408" s="147"/>
      <c r="D1408" s="148"/>
      <c r="E1408" s="149"/>
      <c r="F1408" s="150"/>
      <c r="G1408" s="143"/>
      <c r="H1408" s="143"/>
      <c r="I1408" s="142"/>
      <c r="J1408" s="142"/>
      <c r="K1408" s="144"/>
      <c r="L1408" s="151"/>
      <c r="M1408" s="146" t="str">
        <f t="shared" si="22"/>
        <v xml:space="preserve">   </v>
      </c>
    </row>
    <row r="1409" spans="1:13" s="62" customFormat="1" hidden="1" x14ac:dyDescent="0.2">
      <c r="A1409" s="366"/>
      <c r="B1409" s="365"/>
      <c r="C1409" s="147"/>
      <c r="D1409" s="148"/>
      <c r="E1409" s="149"/>
      <c r="F1409" s="150"/>
      <c r="G1409" s="143"/>
      <c r="H1409" s="143"/>
      <c r="I1409" s="142"/>
      <c r="J1409" s="142"/>
      <c r="K1409" s="144"/>
      <c r="L1409" s="151"/>
      <c r="M1409" s="146" t="str">
        <f t="shared" si="22"/>
        <v xml:space="preserve">   </v>
      </c>
    </row>
    <row r="1410" spans="1:13" s="62" customFormat="1" hidden="1" x14ac:dyDescent="0.2">
      <c r="A1410" s="366"/>
      <c r="B1410" s="365"/>
      <c r="C1410" s="147"/>
      <c r="D1410" s="148"/>
      <c r="E1410" s="149"/>
      <c r="F1410" s="150"/>
      <c r="G1410" s="143"/>
      <c r="H1410" s="143"/>
      <c r="I1410" s="142"/>
      <c r="J1410" s="142"/>
      <c r="K1410" s="144"/>
      <c r="L1410" s="151"/>
      <c r="M1410" s="146" t="str">
        <f t="shared" si="22"/>
        <v xml:space="preserve">   </v>
      </c>
    </row>
    <row r="1411" spans="1:13" s="62" customFormat="1" hidden="1" x14ac:dyDescent="0.2">
      <c r="A1411" s="366"/>
      <c r="B1411" s="365"/>
      <c r="C1411" s="147"/>
      <c r="D1411" s="148"/>
      <c r="E1411" s="149"/>
      <c r="F1411" s="150"/>
      <c r="G1411" s="143"/>
      <c r="H1411" s="143"/>
      <c r="I1411" s="142"/>
      <c r="J1411" s="142"/>
      <c r="K1411" s="144"/>
      <c r="L1411" s="151"/>
      <c r="M1411" s="146" t="str">
        <f t="shared" si="22"/>
        <v xml:space="preserve">   </v>
      </c>
    </row>
    <row r="1412" spans="1:13" s="62" customFormat="1" hidden="1" x14ac:dyDescent="0.2">
      <c r="A1412" s="366"/>
      <c r="B1412" s="365"/>
      <c r="C1412" s="147"/>
      <c r="D1412" s="148"/>
      <c r="E1412" s="149"/>
      <c r="F1412" s="150"/>
      <c r="G1412" s="143"/>
      <c r="H1412" s="143"/>
      <c r="I1412" s="142"/>
      <c r="J1412" s="142"/>
      <c r="K1412" s="144"/>
      <c r="L1412" s="151"/>
      <c r="M1412" s="146" t="str">
        <f t="shared" si="22"/>
        <v xml:space="preserve">   </v>
      </c>
    </row>
    <row r="1413" spans="1:13" s="62" customFormat="1" hidden="1" x14ac:dyDescent="0.2">
      <c r="A1413" s="366"/>
      <c r="B1413" s="365"/>
      <c r="C1413" s="147"/>
      <c r="D1413" s="148"/>
      <c r="E1413" s="149"/>
      <c r="F1413" s="150"/>
      <c r="G1413" s="143"/>
      <c r="H1413" s="143"/>
      <c r="I1413" s="142"/>
      <c r="J1413" s="142"/>
      <c r="K1413" s="144"/>
      <c r="L1413" s="151"/>
      <c r="M1413" s="146" t="str">
        <f t="shared" si="22"/>
        <v xml:space="preserve">   </v>
      </c>
    </row>
    <row r="1414" spans="1:13" s="54" customFormat="1" ht="15" hidden="1" customHeight="1" x14ac:dyDescent="0.2">
      <c r="A1414" s="366" t="s">
        <v>85</v>
      </c>
      <c r="B1414" s="364" t="s">
        <v>106</v>
      </c>
      <c r="C1414" s="142"/>
      <c r="D1414" s="142"/>
      <c r="E1414" s="142"/>
      <c r="F1414" s="142"/>
      <c r="G1414" s="143"/>
      <c r="H1414" s="143"/>
      <c r="I1414" s="142"/>
      <c r="J1414" s="142"/>
      <c r="K1414" s="144"/>
      <c r="L1414" s="152" t="str">
        <f>CONCATENATE(C1414," ",D1414," ",E1414," ",F1414," ",C1415," ",D1415," ",E1415," ",F1415)</f>
        <v xml:space="preserve">       </v>
      </c>
      <c r="M1414" s="146" t="str">
        <f t="shared" si="22"/>
        <v xml:space="preserve">   </v>
      </c>
    </row>
    <row r="1415" spans="1:13" s="54" customFormat="1" hidden="1" x14ac:dyDescent="0.2">
      <c r="A1415" s="366"/>
      <c r="B1415" s="364"/>
      <c r="C1415" s="153"/>
      <c r="D1415" s="148"/>
      <c r="E1415" s="149"/>
      <c r="F1415" s="150"/>
      <c r="G1415" s="143"/>
      <c r="H1415" s="143"/>
      <c r="I1415" s="142"/>
      <c r="J1415" s="142"/>
      <c r="K1415" s="144"/>
      <c r="L1415" s="151"/>
      <c r="M1415" s="146" t="str">
        <f t="shared" si="22"/>
        <v xml:space="preserve">   </v>
      </c>
    </row>
    <row r="1416" spans="1:13" s="54" customFormat="1" hidden="1" x14ac:dyDescent="0.2">
      <c r="A1416" s="366"/>
      <c r="B1416" s="364"/>
      <c r="C1416" s="147"/>
      <c r="D1416" s="148"/>
      <c r="E1416" s="149"/>
      <c r="F1416" s="150"/>
      <c r="G1416" s="143"/>
      <c r="H1416" s="143"/>
      <c r="I1416" s="142"/>
      <c r="J1416" s="142"/>
      <c r="K1416" s="144"/>
      <c r="L1416" s="151"/>
      <c r="M1416" s="146" t="str">
        <f t="shared" si="22"/>
        <v xml:space="preserve">   </v>
      </c>
    </row>
    <row r="1417" spans="1:13" s="54" customFormat="1" hidden="1" x14ac:dyDescent="0.2">
      <c r="A1417" s="366"/>
      <c r="B1417" s="364"/>
      <c r="C1417" s="147"/>
      <c r="D1417" s="148"/>
      <c r="E1417" s="149"/>
      <c r="F1417" s="150"/>
      <c r="G1417" s="143"/>
      <c r="H1417" s="143"/>
      <c r="I1417" s="142"/>
      <c r="J1417" s="142"/>
      <c r="K1417" s="144"/>
      <c r="L1417" s="151"/>
      <c r="M1417" s="146" t="str">
        <f t="shared" si="22"/>
        <v xml:space="preserve">   </v>
      </c>
    </row>
    <row r="1418" spans="1:13" s="62" customFormat="1" hidden="1" x14ac:dyDescent="0.2">
      <c r="A1418" s="366"/>
      <c r="B1418" s="364"/>
      <c r="C1418" s="147"/>
      <c r="D1418" s="148"/>
      <c r="E1418" s="149"/>
      <c r="F1418" s="150"/>
      <c r="G1418" s="143"/>
      <c r="H1418" s="143"/>
      <c r="I1418" s="142"/>
      <c r="J1418" s="142"/>
      <c r="K1418" s="144"/>
      <c r="L1418" s="151"/>
      <c r="M1418" s="146" t="str">
        <f t="shared" si="22"/>
        <v xml:space="preserve">   </v>
      </c>
    </row>
    <row r="1419" spans="1:13" s="62" customFormat="1" hidden="1" x14ac:dyDescent="0.2">
      <c r="A1419" s="366"/>
      <c r="B1419" s="364"/>
      <c r="C1419" s="147"/>
      <c r="D1419" s="148"/>
      <c r="E1419" s="149"/>
      <c r="F1419" s="150"/>
      <c r="G1419" s="143"/>
      <c r="H1419" s="143"/>
      <c r="I1419" s="142"/>
      <c r="J1419" s="142"/>
      <c r="K1419" s="144"/>
      <c r="L1419" s="151"/>
      <c r="M1419" s="146" t="str">
        <f t="shared" ref="M1419:M1482" si="23">CONCATENATE(G1419," ",H1419," ",I1419," ",J1419)</f>
        <v xml:space="preserve">   </v>
      </c>
    </row>
    <row r="1420" spans="1:13" s="62" customFormat="1" hidden="1" x14ac:dyDescent="0.2">
      <c r="A1420" s="366"/>
      <c r="B1420" s="364"/>
      <c r="C1420" s="147"/>
      <c r="D1420" s="148"/>
      <c r="E1420" s="149"/>
      <c r="F1420" s="150"/>
      <c r="G1420" s="143"/>
      <c r="H1420" s="143"/>
      <c r="I1420" s="142"/>
      <c r="J1420" s="142"/>
      <c r="K1420" s="144"/>
      <c r="L1420" s="151"/>
      <c r="M1420" s="146" t="str">
        <f t="shared" si="23"/>
        <v xml:space="preserve">   </v>
      </c>
    </row>
    <row r="1421" spans="1:13" s="62" customFormat="1" hidden="1" x14ac:dyDescent="0.2">
      <c r="A1421" s="366"/>
      <c r="B1421" s="364"/>
      <c r="C1421" s="147"/>
      <c r="D1421" s="148"/>
      <c r="E1421" s="149"/>
      <c r="F1421" s="150"/>
      <c r="G1421" s="143"/>
      <c r="H1421" s="143"/>
      <c r="I1421" s="142"/>
      <c r="J1421" s="142"/>
      <c r="K1421" s="144"/>
      <c r="L1421" s="151"/>
      <c r="M1421" s="146" t="str">
        <f t="shared" si="23"/>
        <v xml:space="preserve">   </v>
      </c>
    </row>
    <row r="1422" spans="1:13" s="54" customFormat="1" hidden="1" x14ac:dyDescent="0.2">
      <c r="A1422" s="366"/>
      <c r="B1422" s="364"/>
      <c r="C1422" s="147"/>
      <c r="D1422" s="148"/>
      <c r="E1422" s="149"/>
      <c r="F1422" s="150"/>
      <c r="G1422" s="143"/>
      <c r="H1422" s="143"/>
      <c r="I1422" s="142"/>
      <c r="J1422" s="142"/>
      <c r="K1422" s="144"/>
      <c r="L1422" s="151"/>
      <c r="M1422" s="146" t="str">
        <f t="shared" si="23"/>
        <v xml:space="preserve">   </v>
      </c>
    </row>
    <row r="1423" spans="1:13" s="54" customFormat="1" hidden="1" x14ac:dyDescent="0.2">
      <c r="A1423" s="366"/>
      <c r="B1423" s="364"/>
      <c r="C1423" s="154"/>
      <c r="D1423" s="155"/>
      <c r="E1423" s="156"/>
      <c r="F1423" s="157"/>
      <c r="G1423" s="143"/>
      <c r="H1423" s="143"/>
      <c r="I1423" s="142"/>
      <c r="J1423" s="142"/>
      <c r="K1423" s="144"/>
      <c r="L1423" s="151"/>
      <c r="M1423" s="146" t="str">
        <f t="shared" si="23"/>
        <v xml:space="preserve">   </v>
      </c>
    </row>
    <row r="1424" spans="1:13" s="54" customFormat="1" ht="15" hidden="1" customHeight="1" x14ac:dyDescent="0.2">
      <c r="A1424" s="366" t="s">
        <v>85</v>
      </c>
      <c r="B1424" s="364" t="s">
        <v>106</v>
      </c>
      <c r="C1424" s="142"/>
      <c r="D1424" s="142"/>
      <c r="E1424" s="142"/>
      <c r="F1424" s="142"/>
      <c r="G1424" s="143"/>
      <c r="H1424" s="143"/>
      <c r="I1424" s="142"/>
      <c r="J1424" s="142"/>
      <c r="K1424" s="144"/>
      <c r="L1424" s="152" t="str">
        <f>CONCATENATE(C1424," ",D1424," ",E1424," ",F1424," ",C1425," ",D1425," ",E1425," ",F1425)</f>
        <v xml:space="preserve">       </v>
      </c>
      <c r="M1424" s="146" t="str">
        <f t="shared" si="23"/>
        <v xml:space="preserve">   </v>
      </c>
    </row>
    <row r="1425" spans="1:13" s="54" customFormat="1" hidden="1" x14ac:dyDescent="0.2">
      <c r="A1425" s="366"/>
      <c r="B1425" s="364"/>
      <c r="C1425" s="153"/>
      <c r="D1425" s="148"/>
      <c r="E1425" s="149"/>
      <c r="F1425" s="150"/>
      <c r="G1425" s="143"/>
      <c r="H1425" s="143"/>
      <c r="I1425" s="142"/>
      <c r="J1425" s="142"/>
      <c r="K1425" s="144"/>
      <c r="L1425" s="151"/>
      <c r="M1425" s="146" t="str">
        <f t="shared" si="23"/>
        <v xml:space="preserve">   </v>
      </c>
    </row>
    <row r="1426" spans="1:13" s="54" customFormat="1" hidden="1" x14ac:dyDescent="0.2">
      <c r="A1426" s="366"/>
      <c r="B1426" s="364"/>
      <c r="C1426" s="147"/>
      <c r="D1426" s="148"/>
      <c r="E1426" s="149"/>
      <c r="F1426" s="150"/>
      <c r="G1426" s="143"/>
      <c r="H1426" s="143"/>
      <c r="I1426" s="142"/>
      <c r="J1426" s="142"/>
      <c r="K1426" s="144"/>
      <c r="L1426" s="151"/>
      <c r="M1426" s="146" t="str">
        <f t="shared" si="23"/>
        <v xml:space="preserve">   </v>
      </c>
    </row>
    <row r="1427" spans="1:13" s="54" customFormat="1" hidden="1" x14ac:dyDescent="0.2">
      <c r="A1427" s="366"/>
      <c r="B1427" s="364"/>
      <c r="C1427" s="147"/>
      <c r="D1427" s="148"/>
      <c r="E1427" s="149"/>
      <c r="F1427" s="150"/>
      <c r="G1427" s="143"/>
      <c r="H1427" s="143"/>
      <c r="I1427" s="142"/>
      <c r="J1427" s="142"/>
      <c r="K1427" s="144"/>
      <c r="L1427" s="151"/>
      <c r="M1427" s="146" t="str">
        <f t="shared" si="23"/>
        <v xml:space="preserve">   </v>
      </c>
    </row>
    <row r="1428" spans="1:13" s="62" customFormat="1" hidden="1" x14ac:dyDescent="0.2">
      <c r="A1428" s="366"/>
      <c r="B1428" s="364"/>
      <c r="C1428" s="147"/>
      <c r="D1428" s="148"/>
      <c r="E1428" s="149"/>
      <c r="F1428" s="150"/>
      <c r="G1428" s="143"/>
      <c r="H1428" s="143"/>
      <c r="I1428" s="142"/>
      <c r="J1428" s="142"/>
      <c r="K1428" s="144"/>
      <c r="L1428" s="151"/>
      <c r="M1428" s="146" t="str">
        <f t="shared" si="23"/>
        <v xml:space="preserve">   </v>
      </c>
    </row>
    <row r="1429" spans="1:13" s="62" customFormat="1" hidden="1" x14ac:dyDescent="0.2">
      <c r="A1429" s="366"/>
      <c r="B1429" s="364"/>
      <c r="C1429" s="147"/>
      <c r="D1429" s="148"/>
      <c r="E1429" s="149"/>
      <c r="F1429" s="150"/>
      <c r="G1429" s="143"/>
      <c r="H1429" s="143"/>
      <c r="I1429" s="142"/>
      <c r="J1429" s="142"/>
      <c r="K1429" s="144"/>
      <c r="L1429" s="151"/>
      <c r="M1429" s="146" t="str">
        <f t="shared" si="23"/>
        <v xml:space="preserve">   </v>
      </c>
    </row>
    <row r="1430" spans="1:13" s="62" customFormat="1" hidden="1" x14ac:dyDescent="0.2">
      <c r="A1430" s="366"/>
      <c r="B1430" s="364"/>
      <c r="C1430" s="147"/>
      <c r="D1430" s="148"/>
      <c r="E1430" s="149"/>
      <c r="F1430" s="150"/>
      <c r="G1430" s="143"/>
      <c r="H1430" s="143"/>
      <c r="I1430" s="142"/>
      <c r="J1430" s="142"/>
      <c r="K1430" s="144"/>
      <c r="L1430" s="151"/>
      <c r="M1430" s="146" t="str">
        <f t="shared" si="23"/>
        <v xml:space="preserve">   </v>
      </c>
    </row>
    <row r="1431" spans="1:13" s="62" customFormat="1" hidden="1" x14ac:dyDescent="0.2">
      <c r="A1431" s="366"/>
      <c r="B1431" s="364"/>
      <c r="C1431" s="147"/>
      <c r="D1431" s="148"/>
      <c r="E1431" s="149"/>
      <c r="F1431" s="150"/>
      <c r="G1431" s="143"/>
      <c r="H1431" s="143"/>
      <c r="I1431" s="142"/>
      <c r="J1431" s="142"/>
      <c r="K1431" s="144"/>
      <c r="L1431" s="151"/>
      <c r="M1431" s="146" t="str">
        <f t="shared" si="23"/>
        <v xml:space="preserve">   </v>
      </c>
    </row>
    <row r="1432" spans="1:13" s="54" customFormat="1" hidden="1" x14ac:dyDescent="0.2">
      <c r="A1432" s="366"/>
      <c r="B1432" s="364"/>
      <c r="C1432" s="147"/>
      <c r="D1432" s="148"/>
      <c r="E1432" s="149"/>
      <c r="F1432" s="150"/>
      <c r="G1432" s="143"/>
      <c r="H1432" s="143"/>
      <c r="I1432" s="142"/>
      <c r="J1432" s="142"/>
      <c r="K1432" s="144"/>
      <c r="L1432" s="151"/>
      <c r="M1432" s="146" t="str">
        <f t="shared" si="23"/>
        <v xml:space="preserve">   </v>
      </c>
    </row>
    <row r="1433" spans="1:13" s="54" customFormat="1" hidden="1" x14ac:dyDescent="0.2">
      <c r="A1433" s="366"/>
      <c r="B1433" s="364"/>
      <c r="C1433" s="154"/>
      <c r="D1433" s="155"/>
      <c r="E1433" s="156"/>
      <c r="F1433" s="157"/>
      <c r="G1433" s="143"/>
      <c r="H1433" s="143"/>
      <c r="I1433" s="142"/>
      <c r="J1433" s="142"/>
      <c r="K1433" s="144"/>
      <c r="L1433" s="158"/>
      <c r="M1433" s="146" t="str">
        <f t="shared" si="23"/>
        <v xml:space="preserve">   </v>
      </c>
    </row>
    <row r="1434" spans="1:13" s="54" customFormat="1" ht="15" hidden="1" customHeight="1" x14ac:dyDescent="0.2">
      <c r="A1434" s="366" t="s">
        <v>85</v>
      </c>
      <c r="B1434" s="364" t="s">
        <v>106</v>
      </c>
      <c r="C1434" s="142"/>
      <c r="D1434" s="142"/>
      <c r="E1434" s="142"/>
      <c r="F1434" s="142"/>
      <c r="G1434" s="143"/>
      <c r="H1434" s="143"/>
      <c r="I1434" s="142"/>
      <c r="J1434" s="142"/>
      <c r="K1434" s="144"/>
      <c r="L1434" s="152" t="str">
        <f>CONCATENATE(C1434," ",D1434," ",E1434," ",F1434," ",C1435," ",D1435," ",E1435," ",F1435)</f>
        <v xml:space="preserve">       </v>
      </c>
      <c r="M1434" s="146" t="str">
        <f t="shared" si="23"/>
        <v xml:space="preserve">   </v>
      </c>
    </row>
    <row r="1435" spans="1:13" s="54" customFormat="1" hidden="1" x14ac:dyDescent="0.2">
      <c r="A1435" s="366"/>
      <c r="B1435" s="364"/>
      <c r="C1435" s="153"/>
      <c r="D1435" s="148"/>
      <c r="E1435" s="149"/>
      <c r="F1435" s="150"/>
      <c r="G1435" s="143"/>
      <c r="H1435" s="143"/>
      <c r="I1435" s="142"/>
      <c r="J1435" s="142"/>
      <c r="K1435" s="144"/>
      <c r="L1435" s="151"/>
      <c r="M1435" s="146" t="str">
        <f t="shared" si="23"/>
        <v xml:space="preserve">   </v>
      </c>
    </row>
    <row r="1436" spans="1:13" s="54" customFormat="1" hidden="1" x14ac:dyDescent="0.2">
      <c r="A1436" s="366"/>
      <c r="B1436" s="364"/>
      <c r="C1436" s="147"/>
      <c r="D1436" s="148"/>
      <c r="E1436" s="149"/>
      <c r="F1436" s="150"/>
      <c r="G1436" s="143"/>
      <c r="H1436" s="143"/>
      <c r="I1436" s="142"/>
      <c r="J1436" s="142"/>
      <c r="K1436" s="144"/>
      <c r="L1436" s="151"/>
      <c r="M1436" s="146" t="str">
        <f t="shared" si="23"/>
        <v xml:space="preserve">   </v>
      </c>
    </row>
    <row r="1437" spans="1:13" s="54" customFormat="1" hidden="1" x14ac:dyDescent="0.2">
      <c r="A1437" s="366"/>
      <c r="B1437" s="364"/>
      <c r="C1437" s="147"/>
      <c r="D1437" s="148"/>
      <c r="E1437" s="149"/>
      <c r="F1437" s="150"/>
      <c r="G1437" s="143"/>
      <c r="H1437" s="143"/>
      <c r="I1437" s="142"/>
      <c r="J1437" s="142"/>
      <c r="K1437" s="144"/>
      <c r="L1437" s="151"/>
      <c r="M1437" s="146" t="str">
        <f t="shared" si="23"/>
        <v xml:space="preserve">   </v>
      </c>
    </row>
    <row r="1438" spans="1:13" s="62" customFormat="1" hidden="1" x14ac:dyDescent="0.2">
      <c r="A1438" s="366"/>
      <c r="B1438" s="364"/>
      <c r="C1438" s="147"/>
      <c r="D1438" s="148"/>
      <c r="E1438" s="149"/>
      <c r="F1438" s="150"/>
      <c r="G1438" s="143"/>
      <c r="H1438" s="143"/>
      <c r="I1438" s="142"/>
      <c r="J1438" s="142"/>
      <c r="K1438" s="144"/>
      <c r="L1438" s="151"/>
      <c r="M1438" s="146" t="str">
        <f t="shared" si="23"/>
        <v xml:space="preserve">   </v>
      </c>
    </row>
    <row r="1439" spans="1:13" s="62" customFormat="1" hidden="1" x14ac:dyDescent="0.2">
      <c r="A1439" s="366"/>
      <c r="B1439" s="364"/>
      <c r="C1439" s="147"/>
      <c r="D1439" s="148"/>
      <c r="E1439" s="149"/>
      <c r="F1439" s="150"/>
      <c r="G1439" s="143"/>
      <c r="H1439" s="143"/>
      <c r="I1439" s="142"/>
      <c r="J1439" s="142"/>
      <c r="K1439" s="144"/>
      <c r="L1439" s="151"/>
      <c r="M1439" s="146" t="str">
        <f t="shared" si="23"/>
        <v xml:space="preserve">   </v>
      </c>
    </row>
    <row r="1440" spans="1:13" s="62" customFormat="1" hidden="1" x14ac:dyDescent="0.2">
      <c r="A1440" s="366"/>
      <c r="B1440" s="364"/>
      <c r="C1440" s="147"/>
      <c r="D1440" s="148"/>
      <c r="E1440" s="149"/>
      <c r="F1440" s="150"/>
      <c r="G1440" s="143"/>
      <c r="H1440" s="143"/>
      <c r="I1440" s="142"/>
      <c r="J1440" s="142"/>
      <c r="K1440" s="144"/>
      <c r="L1440" s="151"/>
      <c r="M1440" s="146" t="str">
        <f t="shared" si="23"/>
        <v xml:space="preserve">   </v>
      </c>
    </row>
    <row r="1441" spans="1:13" s="62" customFormat="1" hidden="1" x14ac:dyDescent="0.2">
      <c r="A1441" s="366"/>
      <c r="B1441" s="364"/>
      <c r="C1441" s="147"/>
      <c r="D1441" s="148"/>
      <c r="E1441" s="149"/>
      <c r="F1441" s="150"/>
      <c r="G1441" s="143"/>
      <c r="H1441" s="143"/>
      <c r="I1441" s="142"/>
      <c r="J1441" s="142"/>
      <c r="K1441" s="144"/>
      <c r="L1441" s="151"/>
      <c r="M1441" s="146" t="str">
        <f t="shared" si="23"/>
        <v xml:space="preserve">   </v>
      </c>
    </row>
    <row r="1442" spans="1:13" s="54" customFormat="1" hidden="1" x14ac:dyDescent="0.2">
      <c r="A1442" s="366"/>
      <c r="B1442" s="364"/>
      <c r="C1442" s="147"/>
      <c r="D1442" s="148"/>
      <c r="E1442" s="149"/>
      <c r="F1442" s="150"/>
      <c r="G1442" s="143"/>
      <c r="H1442" s="143"/>
      <c r="I1442" s="142"/>
      <c r="J1442" s="142"/>
      <c r="K1442" s="144"/>
      <c r="L1442" s="151"/>
      <c r="M1442" s="146" t="str">
        <f t="shared" si="23"/>
        <v xml:space="preserve">   </v>
      </c>
    </row>
    <row r="1443" spans="1:13" s="54" customFormat="1" hidden="1" x14ac:dyDescent="0.2">
      <c r="A1443" s="366"/>
      <c r="B1443" s="364"/>
      <c r="C1443" s="154"/>
      <c r="D1443" s="155"/>
      <c r="E1443" s="156"/>
      <c r="F1443" s="157"/>
      <c r="G1443" s="143"/>
      <c r="H1443" s="143"/>
      <c r="I1443" s="142"/>
      <c r="J1443" s="142"/>
      <c r="K1443" s="144"/>
      <c r="L1443" s="151"/>
      <c r="M1443" s="146" t="str">
        <f t="shared" si="23"/>
        <v xml:space="preserve">   </v>
      </c>
    </row>
    <row r="1444" spans="1:13" s="54" customFormat="1" ht="15" hidden="1" customHeight="1" x14ac:dyDescent="0.2">
      <c r="A1444" s="366" t="s">
        <v>85</v>
      </c>
      <c r="B1444" s="364" t="s">
        <v>106</v>
      </c>
      <c r="C1444" s="142"/>
      <c r="D1444" s="142"/>
      <c r="E1444" s="142"/>
      <c r="F1444" s="142"/>
      <c r="G1444" s="143"/>
      <c r="H1444" s="143"/>
      <c r="I1444" s="142"/>
      <c r="J1444" s="142"/>
      <c r="K1444" s="144"/>
      <c r="L1444" s="152" t="str">
        <f>CONCATENATE(C1444," ",D1444," ",E1444," ",F1444," ",C1445," ",D1445," ",E1445," ",F1445)</f>
        <v xml:space="preserve">       </v>
      </c>
      <c r="M1444" s="146" t="str">
        <f t="shared" si="23"/>
        <v xml:space="preserve">   </v>
      </c>
    </row>
    <row r="1445" spans="1:13" s="54" customFormat="1" hidden="1" x14ac:dyDescent="0.2">
      <c r="A1445" s="366"/>
      <c r="B1445" s="364"/>
      <c r="C1445" s="153"/>
      <c r="D1445" s="148"/>
      <c r="E1445" s="149"/>
      <c r="F1445" s="150"/>
      <c r="G1445" s="143"/>
      <c r="H1445" s="143"/>
      <c r="I1445" s="142"/>
      <c r="J1445" s="142"/>
      <c r="K1445" s="144"/>
      <c r="L1445" s="151"/>
      <c r="M1445" s="146" t="str">
        <f t="shared" si="23"/>
        <v xml:space="preserve">   </v>
      </c>
    </row>
    <row r="1446" spans="1:13" s="54" customFormat="1" hidden="1" x14ac:dyDescent="0.2">
      <c r="A1446" s="366"/>
      <c r="B1446" s="364"/>
      <c r="C1446" s="147"/>
      <c r="D1446" s="148"/>
      <c r="E1446" s="149"/>
      <c r="F1446" s="150"/>
      <c r="G1446" s="143"/>
      <c r="H1446" s="143"/>
      <c r="I1446" s="142"/>
      <c r="J1446" s="142"/>
      <c r="K1446" s="144"/>
      <c r="L1446" s="151"/>
      <c r="M1446" s="146" t="str">
        <f t="shared" si="23"/>
        <v xml:space="preserve">   </v>
      </c>
    </row>
    <row r="1447" spans="1:13" s="54" customFormat="1" hidden="1" x14ac:dyDescent="0.2">
      <c r="A1447" s="366"/>
      <c r="B1447" s="364"/>
      <c r="C1447" s="147"/>
      <c r="D1447" s="148"/>
      <c r="E1447" s="149"/>
      <c r="F1447" s="150"/>
      <c r="G1447" s="143"/>
      <c r="H1447" s="143"/>
      <c r="I1447" s="142"/>
      <c r="J1447" s="142"/>
      <c r="K1447" s="144"/>
      <c r="L1447" s="151"/>
      <c r="M1447" s="146" t="str">
        <f t="shared" si="23"/>
        <v xml:space="preserve">   </v>
      </c>
    </row>
    <row r="1448" spans="1:13" s="62" customFormat="1" hidden="1" x14ac:dyDescent="0.2">
      <c r="A1448" s="366"/>
      <c r="B1448" s="364"/>
      <c r="C1448" s="147"/>
      <c r="D1448" s="148"/>
      <c r="E1448" s="149"/>
      <c r="F1448" s="150"/>
      <c r="G1448" s="143"/>
      <c r="H1448" s="143"/>
      <c r="I1448" s="142"/>
      <c r="J1448" s="142"/>
      <c r="K1448" s="144"/>
      <c r="L1448" s="151"/>
      <c r="M1448" s="146" t="str">
        <f t="shared" si="23"/>
        <v xml:space="preserve">   </v>
      </c>
    </row>
    <row r="1449" spans="1:13" s="62" customFormat="1" hidden="1" x14ac:dyDescent="0.2">
      <c r="A1449" s="366"/>
      <c r="B1449" s="364"/>
      <c r="C1449" s="147"/>
      <c r="D1449" s="148"/>
      <c r="E1449" s="149"/>
      <c r="F1449" s="150"/>
      <c r="G1449" s="143"/>
      <c r="H1449" s="143"/>
      <c r="I1449" s="142"/>
      <c r="J1449" s="142"/>
      <c r="K1449" s="144"/>
      <c r="L1449" s="151"/>
      <c r="M1449" s="146" t="str">
        <f t="shared" si="23"/>
        <v xml:space="preserve">   </v>
      </c>
    </row>
    <row r="1450" spans="1:13" s="62" customFormat="1" hidden="1" x14ac:dyDescent="0.2">
      <c r="A1450" s="366"/>
      <c r="B1450" s="364"/>
      <c r="C1450" s="147"/>
      <c r="D1450" s="148"/>
      <c r="E1450" s="149"/>
      <c r="F1450" s="150"/>
      <c r="G1450" s="143"/>
      <c r="H1450" s="143"/>
      <c r="I1450" s="142"/>
      <c r="J1450" s="142"/>
      <c r="K1450" s="144"/>
      <c r="L1450" s="151"/>
      <c r="M1450" s="146" t="str">
        <f t="shared" si="23"/>
        <v xml:space="preserve">   </v>
      </c>
    </row>
    <row r="1451" spans="1:13" s="62" customFormat="1" hidden="1" x14ac:dyDescent="0.2">
      <c r="A1451" s="366"/>
      <c r="B1451" s="364"/>
      <c r="C1451" s="147"/>
      <c r="D1451" s="148"/>
      <c r="E1451" s="149"/>
      <c r="F1451" s="150"/>
      <c r="G1451" s="143"/>
      <c r="H1451" s="143"/>
      <c r="I1451" s="142"/>
      <c r="J1451" s="142"/>
      <c r="K1451" s="144"/>
      <c r="L1451" s="151"/>
      <c r="M1451" s="146" t="str">
        <f t="shared" si="23"/>
        <v xml:space="preserve">   </v>
      </c>
    </row>
    <row r="1452" spans="1:13" s="54" customFormat="1" hidden="1" x14ac:dyDescent="0.2">
      <c r="A1452" s="366"/>
      <c r="B1452" s="364"/>
      <c r="C1452" s="147"/>
      <c r="D1452" s="148"/>
      <c r="E1452" s="149"/>
      <c r="F1452" s="150"/>
      <c r="G1452" s="143"/>
      <c r="H1452" s="143"/>
      <c r="I1452" s="142"/>
      <c r="J1452" s="142"/>
      <c r="K1452" s="144"/>
      <c r="L1452" s="151"/>
      <c r="M1452" s="146" t="str">
        <f t="shared" si="23"/>
        <v xml:space="preserve">   </v>
      </c>
    </row>
    <row r="1453" spans="1:13" s="54" customFormat="1" hidden="1" x14ac:dyDescent="0.2">
      <c r="A1453" s="366"/>
      <c r="B1453" s="364"/>
      <c r="C1453" s="154"/>
      <c r="D1453" s="155"/>
      <c r="E1453" s="156"/>
      <c r="F1453" s="157"/>
      <c r="G1453" s="143"/>
      <c r="H1453" s="143"/>
      <c r="I1453" s="142"/>
      <c r="J1453" s="142"/>
      <c r="K1453" s="144"/>
      <c r="L1453" s="158"/>
      <c r="M1453" s="146" t="str">
        <f t="shared" si="23"/>
        <v xml:space="preserve">   </v>
      </c>
    </row>
    <row r="1454" spans="1:13" s="54" customFormat="1" ht="15" hidden="1" customHeight="1" x14ac:dyDescent="0.2">
      <c r="A1454" s="366" t="s">
        <v>85</v>
      </c>
      <c r="B1454" s="364" t="s">
        <v>106</v>
      </c>
      <c r="C1454" s="142"/>
      <c r="D1454" s="142"/>
      <c r="E1454" s="142"/>
      <c r="F1454" s="142"/>
      <c r="G1454" s="143"/>
      <c r="H1454" s="143"/>
      <c r="I1454" s="142"/>
      <c r="J1454" s="142"/>
      <c r="K1454" s="144"/>
      <c r="L1454" s="152" t="str">
        <f>CONCATENATE(C1454," ",D1454," ",E1454," ",F1454," ",C1455," ",D1455," ",E1455," ",F1455)</f>
        <v xml:space="preserve">       </v>
      </c>
      <c r="M1454" s="146" t="str">
        <f t="shared" si="23"/>
        <v xml:space="preserve">   </v>
      </c>
    </row>
    <row r="1455" spans="1:13" s="54" customFormat="1" hidden="1" x14ac:dyDescent="0.2">
      <c r="A1455" s="366"/>
      <c r="B1455" s="364"/>
      <c r="C1455" s="153"/>
      <c r="D1455" s="148"/>
      <c r="E1455" s="149"/>
      <c r="F1455" s="150"/>
      <c r="G1455" s="143"/>
      <c r="H1455" s="143"/>
      <c r="I1455" s="142"/>
      <c r="J1455" s="142"/>
      <c r="K1455" s="144"/>
      <c r="L1455" s="151"/>
      <c r="M1455" s="146" t="str">
        <f t="shared" si="23"/>
        <v xml:space="preserve">   </v>
      </c>
    </row>
    <row r="1456" spans="1:13" s="54" customFormat="1" hidden="1" x14ac:dyDescent="0.2">
      <c r="A1456" s="366"/>
      <c r="B1456" s="364"/>
      <c r="C1456" s="147"/>
      <c r="D1456" s="148"/>
      <c r="E1456" s="149"/>
      <c r="F1456" s="150"/>
      <c r="G1456" s="143"/>
      <c r="H1456" s="143"/>
      <c r="I1456" s="142"/>
      <c r="J1456" s="142"/>
      <c r="K1456" s="144"/>
      <c r="L1456" s="151"/>
      <c r="M1456" s="146" t="str">
        <f t="shared" si="23"/>
        <v xml:space="preserve">   </v>
      </c>
    </row>
    <row r="1457" spans="1:13" s="54" customFormat="1" hidden="1" x14ac:dyDescent="0.2">
      <c r="A1457" s="366"/>
      <c r="B1457" s="364"/>
      <c r="C1457" s="147"/>
      <c r="D1457" s="148"/>
      <c r="E1457" s="149"/>
      <c r="F1457" s="150"/>
      <c r="G1457" s="143"/>
      <c r="H1457" s="143"/>
      <c r="I1457" s="142"/>
      <c r="J1457" s="142"/>
      <c r="K1457" s="144"/>
      <c r="L1457" s="151"/>
      <c r="M1457" s="146" t="str">
        <f t="shared" si="23"/>
        <v xml:space="preserve">   </v>
      </c>
    </row>
    <row r="1458" spans="1:13" s="62" customFormat="1" hidden="1" x14ac:dyDescent="0.2">
      <c r="A1458" s="366"/>
      <c r="B1458" s="364"/>
      <c r="C1458" s="147"/>
      <c r="D1458" s="148"/>
      <c r="E1458" s="149"/>
      <c r="F1458" s="150"/>
      <c r="G1458" s="143"/>
      <c r="H1458" s="143"/>
      <c r="I1458" s="142"/>
      <c r="J1458" s="142"/>
      <c r="K1458" s="144"/>
      <c r="L1458" s="151"/>
      <c r="M1458" s="146" t="str">
        <f t="shared" si="23"/>
        <v xml:space="preserve">   </v>
      </c>
    </row>
    <row r="1459" spans="1:13" s="62" customFormat="1" hidden="1" x14ac:dyDescent="0.2">
      <c r="A1459" s="366"/>
      <c r="B1459" s="364"/>
      <c r="C1459" s="147"/>
      <c r="D1459" s="148"/>
      <c r="E1459" s="149"/>
      <c r="F1459" s="150"/>
      <c r="G1459" s="143"/>
      <c r="H1459" s="143"/>
      <c r="I1459" s="142"/>
      <c r="J1459" s="142"/>
      <c r="K1459" s="144"/>
      <c r="L1459" s="151"/>
      <c r="M1459" s="146" t="str">
        <f t="shared" si="23"/>
        <v xml:space="preserve">   </v>
      </c>
    </row>
    <row r="1460" spans="1:13" s="62" customFormat="1" hidden="1" x14ac:dyDescent="0.2">
      <c r="A1460" s="366"/>
      <c r="B1460" s="364"/>
      <c r="C1460" s="147"/>
      <c r="D1460" s="148"/>
      <c r="E1460" s="149"/>
      <c r="F1460" s="150"/>
      <c r="G1460" s="143"/>
      <c r="H1460" s="143"/>
      <c r="I1460" s="142"/>
      <c r="J1460" s="142"/>
      <c r="K1460" s="144"/>
      <c r="L1460" s="151"/>
      <c r="M1460" s="146" t="str">
        <f t="shared" si="23"/>
        <v xml:space="preserve">   </v>
      </c>
    </row>
    <row r="1461" spans="1:13" s="62" customFormat="1" hidden="1" x14ac:dyDescent="0.2">
      <c r="A1461" s="366"/>
      <c r="B1461" s="364"/>
      <c r="C1461" s="147"/>
      <c r="D1461" s="148"/>
      <c r="E1461" s="149"/>
      <c r="F1461" s="150"/>
      <c r="G1461" s="143"/>
      <c r="H1461" s="143"/>
      <c r="I1461" s="142"/>
      <c r="J1461" s="142"/>
      <c r="K1461" s="144"/>
      <c r="L1461" s="151"/>
      <c r="M1461" s="146" t="str">
        <f t="shared" si="23"/>
        <v xml:space="preserve">   </v>
      </c>
    </row>
    <row r="1462" spans="1:13" s="54" customFormat="1" hidden="1" x14ac:dyDescent="0.2">
      <c r="A1462" s="366"/>
      <c r="B1462" s="364"/>
      <c r="C1462" s="147"/>
      <c r="D1462" s="148"/>
      <c r="E1462" s="149"/>
      <c r="F1462" s="150"/>
      <c r="G1462" s="143"/>
      <c r="H1462" s="143"/>
      <c r="I1462" s="142"/>
      <c r="J1462" s="142"/>
      <c r="K1462" s="144"/>
      <c r="L1462" s="151"/>
      <c r="M1462" s="146" t="str">
        <f t="shared" si="23"/>
        <v xml:space="preserve">   </v>
      </c>
    </row>
    <row r="1463" spans="1:13" s="54" customFormat="1" hidden="1" x14ac:dyDescent="0.2">
      <c r="A1463" s="366"/>
      <c r="B1463" s="364"/>
      <c r="C1463" s="154"/>
      <c r="D1463" s="155"/>
      <c r="E1463" s="156"/>
      <c r="F1463" s="157"/>
      <c r="G1463" s="143"/>
      <c r="H1463" s="143"/>
      <c r="I1463" s="142"/>
      <c r="J1463" s="142"/>
      <c r="K1463" s="144"/>
      <c r="L1463" s="151"/>
      <c r="M1463" s="146" t="str">
        <f t="shared" si="23"/>
        <v xml:space="preserve">   </v>
      </c>
    </row>
    <row r="1464" spans="1:13" s="54" customFormat="1" ht="15" hidden="1" customHeight="1" x14ac:dyDescent="0.2">
      <c r="A1464" s="366" t="s">
        <v>85</v>
      </c>
      <c r="B1464" s="364" t="s">
        <v>106</v>
      </c>
      <c r="C1464" s="142"/>
      <c r="D1464" s="142"/>
      <c r="E1464" s="142"/>
      <c r="F1464" s="142"/>
      <c r="G1464" s="143"/>
      <c r="H1464" s="143"/>
      <c r="I1464" s="142"/>
      <c r="J1464" s="142"/>
      <c r="K1464" s="144"/>
      <c r="L1464" s="152" t="str">
        <f>CONCATENATE(C1464," ",D1464," ",E1464," ",F1464," ",C1465," ",D1465," ",E1465," ",F1465)</f>
        <v xml:space="preserve">       </v>
      </c>
      <c r="M1464" s="146" t="str">
        <f t="shared" si="23"/>
        <v xml:space="preserve">   </v>
      </c>
    </row>
    <row r="1465" spans="1:13" s="54" customFormat="1" hidden="1" x14ac:dyDescent="0.2">
      <c r="A1465" s="366"/>
      <c r="B1465" s="364"/>
      <c r="C1465" s="153"/>
      <c r="D1465" s="148"/>
      <c r="E1465" s="149"/>
      <c r="F1465" s="150"/>
      <c r="G1465" s="143"/>
      <c r="H1465" s="143"/>
      <c r="I1465" s="142"/>
      <c r="J1465" s="142"/>
      <c r="K1465" s="144"/>
      <c r="L1465" s="151"/>
      <c r="M1465" s="146" t="str">
        <f t="shared" si="23"/>
        <v xml:space="preserve">   </v>
      </c>
    </row>
    <row r="1466" spans="1:13" s="54" customFormat="1" hidden="1" x14ac:dyDescent="0.2">
      <c r="A1466" s="366"/>
      <c r="B1466" s="364"/>
      <c r="C1466" s="147"/>
      <c r="D1466" s="148"/>
      <c r="E1466" s="149"/>
      <c r="F1466" s="150"/>
      <c r="G1466" s="143"/>
      <c r="H1466" s="143"/>
      <c r="I1466" s="142"/>
      <c r="J1466" s="142"/>
      <c r="K1466" s="144"/>
      <c r="L1466" s="151"/>
      <c r="M1466" s="146" t="str">
        <f t="shared" si="23"/>
        <v xml:space="preserve">   </v>
      </c>
    </row>
    <row r="1467" spans="1:13" s="54" customFormat="1" hidden="1" x14ac:dyDescent="0.2">
      <c r="A1467" s="366"/>
      <c r="B1467" s="364"/>
      <c r="C1467" s="147"/>
      <c r="D1467" s="148"/>
      <c r="E1467" s="149"/>
      <c r="F1467" s="150"/>
      <c r="G1467" s="143"/>
      <c r="H1467" s="143"/>
      <c r="I1467" s="142"/>
      <c r="J1467" s="142"/>
      <c r="K1467" s="144"/>
      <c r="L1467" s="151"/>
      <c r="M1467" s="146" t="str">
        <f t="shared" si="23"/>
        <v xml:space="preserve">   </v>
      </c>
    </row>
    <row r="1468" spans="1:13" s="62" customFormat="1" hidden="1" x14ac:dyDescent="0.2">
      <c r="A1468" s="366"/>
      <c r="B1468" s="364"/>
      <c r="C1468" s="147"/>
      <c r="D1468" s="148"/>
      <c r="E1468" s="149"/>
      <c r="F1468" s="150"/>
      <c r="G1468" s="143"/>
      <c r="H1468" s="143"/>
      <c r="I1468" s="142"/>
      <c r="J1468" s="142"/>
      <c r="K1468" s="144"/>
      <c r="L1468" s="151"/>
      <c r="M1468" s="146" t="str">
        <f t="shared" si="23"/>
        <v xml:space="preserve">   </v>
      </c>
    </row>
    <row r="1469" spans="1:13" s="62" customFormat="1" hidden="1" x14ac:dyDescent="0.2">
      <c r="A1469" s="366"/>
      <c r="B1469" s="364"/>
      <c r="C1469" s="147"/>
      <c r="D1469" s="148"/>
      <c r="E1469" s="149"/>
      <c r="F1469" s="150"/>
      <c r="G1469" s="143"/>
      <c r="H1469" s="143"/>
      <c r="I1469" s="142"/>
      <c r="J1469" s="142"/>
      <c r="K1469" s="144"/>
      <c r="L1469" s="151"/>
      <c r="M1469" s="146" t="str">
        <f t="shared" si="23"/>
        <v xml:space="preserve">   </v>
      </c>
    </row>
    <row r="1470" spans="1:13" s="62" customFormat="1" hidden="1" x14ac:dyDescent="0.2">
      <c r="A1470" s="366"/>
      <c r="B1470" s="364"/>
      <c r="C1470" s="147"/>
      <c r="D1470" s="148"/>
      <c r="E1470" s="149"/>
      <c r="F1470" s="150"/>
      <c r="G1470" s="143"/>
      <c r="H1470" s="143"/>
      <c r="I1470" s="142"/>
      <c r="J1470" s="142"/>
      <c r="K1470" s="144"/>
      <c r="L1470" s="151"/>
      <c r="M1470" s="146" t="str">
        <f t="shared" si="23"/>
        <v xml:space="preserve">   </v>
      </c>
    </row>
    <row r="1471" spans="1:13" s="62" customFormat="1" hidden="1" x14ac:dyDescent="0.2">
      <c r="A1471" s="366"/>
      <c r="B1471" s="364"/>
      <c r="C1471" s="147"/>
      <c r="D1471" s="148"/>
      <c r="E1471" s="149"/>
      <c r="F1471" s="150"/>
      <c r="G1471" s="143"/>
      <c r="H1471" s="143"/>
      <c r="I1471" s="142"/>
      <c r="J1471" s="142"/>
      <c r="K1471" s="144"/>
      <c r="L1471" s="151"/>
      <c r="M1471" s="146" t="str">
        <f t="shared" si="23"/>
        <v xml:space="preserve">   </v>
      </c>
    </row>
    <row r="1472" spans="1:13" s="54" customFormat="1" hidden="1" x14ac:dyDescent="0.2">
      <c r="A1472" s="366"/>
      <c r="B1472" s="364"/>
      <c r="C1472" s="147"/>
      <c r="D1472" s="148"/>
      <c r="E1472" s="149"/>
      <c r="F1472" s="150"/>
      <c r="G1472" s="143"/>
      <c r="H1472" s="143"/>
      <c r="I1472" s="142"/>
      <c r="J1472" s="142"/>
      <c r="K1472" s="144"/>
      <c r="L1472" s="151"/>
      <c r="M1472" s="146" t="str">
        <f t="shared" si="23"/>
        <v xml:space="preserve">   </v>
      </c>
    </row>
    <row r="1473" spans="1:13" s="54" customFormat="1" hidden="1" x14ac:dyDescent="0.2">
      <c r="A1473" s="366"/>
      <c r="B1473" s="364"/>
      <c r="C1473" s="154"/>
      <c r="D1473" s="155"/>
      <c r="E1473" s="156"/>
      <c r="F1473" s="157"/>
      <c r="G1473" s="143"/>
      <c r="H1473" s="143"/>
      <c r="I1473" s="142"/>
      <c r="J1473" s="142"/>
      <c r="K1473" s="144"/>
      <c r="L1473" s="158"/>
      <c r="M1473" s="146" t="str">
        <f t="shared" si="23"/>
        <v xml:space="preserve">   </v>
      </c>
    </row>
    <row r="1474" spans="1:13" s="54" customFormat="1" ht="15" hidden="1" customHeight="1" x14ac:dyDescent="0.2">
      <c r="A1474" s="366" t="s">
        <v>85</v>
      </c>
      <c r="B1474" s="364" t="s">
        <v>106</v>
      </c>
      <c r="C1474" s="142"/>
      <c r="D1474" s="142"/>
      <c r="E1474" s="142"/>
      <c r="F1474" s="142"/>
      <c r="G1474" s="143"/>
      <c r="H1474" s="143"/>
      <c r="I1474" s="142"/>
      <c r="J1474" s="142"/>
      <c r="K1474" s="144"/>
      <c r="L1474" s="152" t="str">
        <f>CONCATENATE(C1474," ",D1474," ",E1474," ",F1474," ",C1475," ",D1475," ",E1475," ",F1475)</f>
        <v xml:space="preserve">       </v>
      </c>
      <c r="M1474" s="146" t="str">
        <f t="shared" si="23"/>
        <v xml:space="preserve">   </v>
      </c>
    </row>
    <row r="1475" spans="1:13" s="54" customFormat="1" hidden="1" x14ac:dyDescent="0.2">
      <c r="A1475" s="366"/>
      <c r="B1475" s="364"/>
      <c r="C1475" s="153"/>
      <c r="D1475" s="148"/>
      <c r="E1475" s="149"/>
      <c r="F1475" s="150"/>
      <c r="G1475" s="143"/>
      <c r="H1475" s="143"/>
      <c r="I1475" s="142"/>
      <c r="J1475" s="142"/>
      <c r="K1475" s="144"/>
      <c r="L1475" s="151"/>
      <c r="M1475" s="146" t="str">
        <f t="shared" si="23"/>
        <v xml:space="preserve">   </v>
      </c>
    </row>
    <row r="1476" spans="1:13" s="54" customFormat="1" hidden="1" x14ac:dyDescent="0.2">
      <c r="A1476" s="366"/>
      <c r="B1476" s="364"/>
      <c r="C1476" s="147"/>
      <c r="D1476" s="148"/>
      <c r="E1476" s="149"/>
      <c r="F1476" s="150"/>
      <c r="G1476" s="143"/>
      <c r="H1476" s="143"/>
      <c r="I1476" s="142"/>
      <c r="J1476" s="142"/>
      <c r="K1476" s="144"/>
      <c r="L1476" s="151"/>
      <c r="M1476" s="146" t="str">
        <f t="shared" si="23"/>
        <v xml:space="preserve">   </v>
      </c>
    </row>
    <row r="1477" spans="1:13" s="54" customFormat="1" hidden="1" x14ac:dyDescent="0.2">
      <c r="A1477" s="366"/>
      <c r="B1477" s="364"/>
      <c r="C1477" s="147"/>
      <c r="D1477" s="148"/>
      <c r="E1477" s="149"/>
      <c r="F1477" s="150"/>
      <c r="G1477" s="143"/>
      <c r="H1477" s="143"/>
      <c r="I1477" s="142"/>
      <c r="J1477" s="142"/>
      <c r="K1477" s="144"/>
      <c r="L1477" s="151"/>
      <c r="M1477" s="146" t="str">
        <f t="shared" si="23"/>
        <v xml:space="preserve">   </v>
      </c>
    </row>
    <row r="1478" spans="1:13" s="62" customFormat="1" hidden="1" x14ac:dyDescent="0.2">
      <c r="A1478" s="366"/>
      <c r="B1478" s="364"/>
      <c r="C1478" s="147"/>
      <c r="D1478" s="148"/>
      <c r="E1478" s="149"/>
      <c r="F1478" s="150"/>
      <c r="G1478" s="143"/>
      <c r="H1478" s="143"/>
      <c r="I1478" s="142"/>
      <c r="J1478" s="142"/>
      <c r="K1478" s="144"/>
      <c r="L1478" s="151"/>
      <c r="M1478" s="146" t="str">
        <f t="shared" si="23"/>
        <v xml:space="preserve">   </v>
      </c>
    </row>
    <row r="1479" spans="1:13" s="62" customFormat="1" hidden="1" x14ac:dyDescent="0.2">
      <c r="A1479" s="366"/>
      <c r="B1479" s="364"/>
      <c r="C1479" s="147"/>
      <c r="D1479" s="148"/>
      <c r="E1479" s="149"/>
      <c r="F1479" s="150"/>
      <c r="G1479" s="143"/>
      <c r="H1479" s="143"/>
      <c r="I1479" s="142"/>
      <c r="J1479" s="142"/>
      <c r="K1479" s="144"/>
      <c r="L1479" s="151"/>
      <c r="M1479" s="146" t="str">
        <f t="shared" si="23"/>
        <v xml:space="preserve">   </v>
      </c>
    </row>
    <row r="1480" spans="1:13" s="62" customFormat="1" hidden="1" x14ac:dyDescent="0.2">
      <c r="A1480" s="366"/>
      <c r="B1480" s="364"/>
      <c r="C1480" s="147"/>
      <c r="D1480" s="148"/>
      <c r="E1480" s="149"/>
      <c r="F1480" s="150"/>
      <c r="G1480" s="143"/>
      <c r="H1480" s="143"/>
      <c r="I1480" s="142"/>
      <c r="J1480" s="142"/>
      <c r="K1480" s="144"/>
      <c r="L1480" s="151"/>
      <c r="M1480" s="146" t="str">
        <f t="shared" si="23"/>
        <v xml:space="preserve">   </v>
      </c>
    </row>
    <row r="1481" spans="1:13" s="62" customFormat="1" hidden="1" x14ac:dyDescent="0.2">
      <c r="A1481" s="366"/>
      <c r="B1481" s="364"/>
      <c r="C1481" s="147"/>
      <c r="D1481" s="148"/>
      <c r="E1481" s="149"/>
      <c r="F1481" s="150"/>
      <c r="G1481" s="143"/>
      <c r="H1481" s="143"/>
      <c r="I1481" s="142"/>
      <c r="J1481" s="142"/>
      <c r="K1481" s="144"/>
      <c r="L1481" s="151"/>
      <c r="M1481" s="146" t="str">
        <f t="shared" si="23"/>
        <v xml:space="preserve">   </v>
      </c>
    </row>
    <row r="1482" spans="1:13" s="54" customFormat="1" hidden="1" x14ac:dyDescent="0.2">
      <c r="A1482" s="366"/>
      <c r="B1482" s="364"/>
      <c r="C1482" s="147"/>
      <c r="D1482" s="148"/>
      <c r="E1482" s="149"/>
      <c r="F1482" s="150"/>
      <c r="G1482" s="143"/>
      <c r="H1482" s="143"/>
      <c r="I1482" s="142"/>
      <c r="J1482" s="142"/>
      <c r="K1482" s="144"/>
      <c r="L1482" s="151"/>
      <c r="M1482" s="146" t="str">
        <f t="shared" si="23"/>
        <v xml:space="preserve">   </v>
      </c>
    </row>
    <row r="1483" spans="1:13" s="54" customFormat="1" hidden="1" x14ac:dyDescent="0.2">
      <c r="A1483" s="366"/>
      <c r="B1483" s="364"/>
      <c r="C1483" s="154"/>
      <c r="D1483" s="155"/>
      <c r="E1483" s="156"/>
      <c r="F1483" s="157"/>
      <c r="G1483" s="143"/>
      <c r="H1483" s="143"/>
      <c r="I1483" s="142"/>
      <c r="J1483" s="142"/>
      <c r="K1483" s="144"/>
      <c r="L1483" s="151"/>
      <c r="M1483" s="146" t="str">
        <f t="shared" ref="M1483:M1546" si="24">CONCATENATE(G1483," ",H1483," ",I1483," ",J1483)</f>
        <v xml:space="preserve">   </v>
      </c>
    </row>
    <row r="1484" spans="1:13" s="54" customFormat="1" ht="15" hidden="1" customHeight="1" x14ac:dyDescent="0.2">
      <c r="A1484" s="366" t="s">
        <v>85</v>
      </c>
      <c r="B1484" s="364" t="s">
        <v>106</v>
      </c>
      <c r="C1484" s="142"/>
      <c r="D1484" s="142"/>
      <c r="E1484" s="142"/>
      <c r="F1484" s="142"/>
      <c r="G1484" s="143"/>
      <c r="H1484" s="143"/>
      <c r="I1484" s="142"/>
      <c r="J1484" s="142"/>
      <c r="K1484" s="144"/>
      <c r="L1484" s="152" t="str">
        <f>CONCATENATE(C1484," ",D1484," ",E1484," ",F1484," ",C1485," ",D1485," ",E1485," ",F1485)</f>
        <v xml:space="preserve">       </v>
      </c>
      <c r="M1484" s="146" t="str">
        <f t="shared" si="24"/>
        <v xml:space="preserve">   </v>
      </c>
    </row>
    <row r="1485" spans="1:13" s="54" customFormat="1" hidden="1" x14ac:dyDescent="0.2">
      <c r="A1485" s="366"/>
      <c r="B1485" s="364"/>
      <c r="C1485" s="153"/>
      <c r="D1485" s="148"/>
      <c r="E1485" s="149"/>
      <c r="F1485" s="150"/>
      <c r="G1485" s="143"/>
      <c r="H1485" s="143"/>
      <c r="I1485" s="142"/>
      <c r="J1485" s="142"/>
      <c r="K1485" s="144"/>
      <c r="L1485" s="151"/>
      <c r="M1485" s="146" t="str">
        <f t="shared" si="24"/>
        <v xml:space="preserve">   </v>
      </c>
    </row>
    <row r="1486" spans="1:13" s="54" customFormat="1" hidden="1" x14ac:dyDescent="0.2">
      <c r="A1486" s="366"/>
      <c r="B1486" s="364"/>
      <c r="C1486" s="147"/>
      <c r="D1486" s="148"/>
      <c r="E1486" s="149"/>
      <c r="F1486" s="150"/>
      <c r="G1486" s="143"/>
      <c r="H1486" s="143"/>
      <c r="I1486" s="142"/>
      <c r="J1486" s="142"/>
      <c r="K1486" s="144"/>
      <c r="L1486" s="151"/>
      <c r="M1486" s="146" t="str">
        <f t="shared" si="24"/>
        <v xml:space="preserve">   </v>
      </c>
    </row>
    <row r="1487" spans="1:13" s="54" customFormat="1" hidden="1" x14ac:dyDescent="0.2">
      <c r="A1487" s="366"/>
      <c r="B1487" s="364"/>
      <c r="C1487" s="147"/>
      <c r="D1487" s="148"/>
      <c r="E1487" s="149"/>
      <c r="F1487" s="150"/>
      <c r="G1487" s="143"/>
      <c r="H1487" s="143"/>
      <c r="I1487" s="142"/>
      <c r="J1487" s="142"/>
      <c r="K1487" s="144"/>
      <c r="L1487" s="151"/>
      <c r="M1487" s="146" t="str">
        <f t="shared" si="24"/>
        <v xml:space="preserve">   </v>
      </c>
    </row>
    <row r="1488" spans="1:13" s="62" customFormat="1" hidden="1" x14ac:dyDescent="0.2">
      <c r="A1488" s="366"/>
      <c r="B1488" s="364"/>
      <c r="C1488" s="147"/>
      <c r="D1488" s="148"/>
      <c r="E1488" s="149"/>
      <c r="F1488" s="150"/>
      <c r="G1488" s="143"/>
      <c r="H1488" s="143"/>
      <c r="I1488" s="142"/>
      <c r="J1488" s="142"/>
      <c r="K1488" s="144"/>
      <c r="L1488" s="151"/>
      <c r="M1488" s="146" t="str">
        <f t="shared" si="24"/>
        <v xml:space="preserve">   </v>
      </c>
    </row>
    <row r="1489" spans="1:13" s="62" customFormat="1" hidden="1" x14ac:dyDescent="0.2">
      <c r="A1489" s="366"/>
      <c r="B1489" s="364"/>
      <c r="C1489" s="147"/>
      <c r="D1489" s="148"/>
      <c r="E1489" s="149"/>
      <c r="F1489" s="150"/>
      <c r="G1489" s="143"/>
      <c r="H1489" s="143"/>
      <c r="I1489" s="142"/>
      <c r="J1489" s="142"/>
      <c r="K1489" s="144"/>
      <c r="L1489" s="151"/>
      <c r="M1489" s="146" t="str">
        <f t="shared" si="24"/>
        <v xml:space="preserve">   </v>
      </c>
    </row>
    <row r="1490" spans="1:13" s="62" customFormat="1" hidden="1" x14ac:dyDescent="0.2">
      <c r="A1490" s="366"/>
      <c r="B1490" s="364"/>
      <c r="C1490" s="147"/>
      <c r="D1490" s="148"/>
      <c r="E1490" s="149"/>
      <c r="F1490" s="150"/>
      <c r="G1490" s="143"/>
      <c r="H1490" s="143"/>
      <c r="I1490" s="142"/>
      <c r="J1490" s="142"/>
      <c r="K1490" s="144"/>
      <c r="L1490" s="151"/>
      <c r="M1490" s="146" t="str">
        <f t="shared" si="24"/>
        <v xml:space="preserve">   </v>
      </c>
    </row>
    <row r="1491" spans="1:13" s="62" customFormat="1" hidden="1" x14ac:dyDescent="0.2">
      <c r="A1491" s="366"/>
      <c r="B1491" s="364"/>
      <c r="C1491" s="147"/>
      <c r="D1491" s="148"/>
      <c r="E1491" s="149"/>
      <c r="F1491" s="150"/>
      <c r="G1491" s="143"/>
      <c r="H1491" s="143"/>
      <c r="I1491" s="142"/>
      <c r="J1491" s="142"/>
      <c r="K1491" s="144"/>
      <c r="L1491" s="151"/>
      <c r="M1491" s="146" t="str">
        <f t="shared" si="24"/>
        <v xml:space="preserve">   </v>
      </c>
    </row>
    <row r="1492" spans="1:13" s="54" customFormat="1" hidden="1" x14ac:dyDescent="0.2">
      <c r="A1492" s="366"/>
      <c r="B1492" s="364"/>
      <c r="C1492" s="147"/>
      <c r="D1492" s="148"/>
      <c r="E1492" s="149"/>
      <c r="F1492" s="150"/>
      <c r="G1492" s="143"/>
      <c r="H1492" s="143"/>
      <c r="I1492" s="142"/>
      <c r="J1492" s="142"/>
      <c r="K1492" s="144"/>
      <c r="L1492" s="151"/>
      <c r="M1492" s="146" t="str">
        <f t="shared" si="24"/>
        <v xml:space="preserve">   </v>
      </c>
    </row>
    <row r="1493" spans="1:13" s="54" customFormat="1" hidden="1" x14ac:dyDescent="0.2">
      <c r="A1493" s="366"/>
      <c r="B1493" s="364"/>
      <c r="C1493" s="154"/>
      <c r="D1493" s="155"/>
      <c r="E1493" s="156"/>
      <c r="F1493" s="157"/>
      <c r="G1493" s="143"/>
      <c r="H1493" s="143"/>
      <c r="I1493" s="142"/>
      <c r="J1493" s="142"/>
      <c r="K1493" s="144"/>
      <c r="L1493" s="158"/>
      <c r="M1493" s="146" t="str">
        <f t="shared" si="24"/>
        <v xml:space="preserve">   </v>
      </c>
    </row>
    <row r="1494" spans="1:13" s="54" customFormat="1" ht="15" hidden="1" customHeight="1" x14ac:dyDescent="0.2">
      <c r="A1494" s="366" t="s">
        <v>85</v>
      </c>
      <c r="B1494" s="364" t="s">
        <v>106</v>
      </c>
      <c r="C1494" s="142"/>
      <c r="D1494" s="142"/>
      <c r="E1494" s="142"/>
      <c r="F1494" s="142"/>
      <c r="G1494" s="143"/>
      <c r="H1494" s="143"/>
      <c r="I1494" s="142"/>
      <c r="J1494" s="142"/>
      <c r="K1494" s="144"/>
      <c r="L1494" s="152" t="str">
        <f>CONCATENATE(C1494," ",D1494," ",E1494," ",F1494," ",C1495," ",D1495," ",E1495," ",F1495)</f>
        <v xml:space="preserve">       </v>
      </c>
      <c r="M1494" s="146" t="str">
        <f t="shared" si="24"/>
        <v xml:space="preserve">   </v>
      </c>
    </row>
    <row r="1495" spans="1:13" s="54" customFormat="1" hidden="1" x14ac:dyDescent="0.2">
      <c r="A1495" s="366"/>
      <c r="B1495" s="364"/>
      <c r="C1495" s="153"/>
      <c r="D1495" s="148"/>
      <c r="E1495" s="149"/>
      <c r="F1495" s="150"/>
      <c r="G1495" s="143"/>
      <c r="H1495" s="143"/>
      <c r="I1495" s="142"/>
      <c r="J1495" s="142"/>
      <c r="K1495" s="144"/>
      <c r="L1495" s="151"/>
      <c r="M1495" s="146" t="str">
        <f t="shared" si="24"/>
        <v xml:space="preserve">   </v>
      </c>
    </row>
    <row r="1496" spans="1:13" s="54" customFormat="1" hidden="1" x14ac:dyDescent="0.2">
      <c r="A1496" s="366"/>
      <c r="B1496" s="364"/>
      <c r="C1496" s="147"/>
      <c r="D1496" s="148"/>
      <c r="E1496" s="149"/>
      <c r="F1496" s="150"/>
      <c r="G1496" s="143"/>
      <c r="H1496" s="143"/>
      <c r="I1496" s="142"/>
      <c r="J1496" s="142"/>
      <c r="K1496" s="144"/>
      <c r="L1496" s="151"/>
      <c r="M1496" s="146" t="str">
        <f t="shared" si="24"/>
        <v xml:space="preserve">   </v>
      </c>
    </row>
    <row r="1497" spans="1:13" s="54" customFormat="1" hidden="1" x14ac:dyDescent="0.2">
      <c r="A1497" s="366"/>
      <c r="B1497" s="364"/>
      <c r="C1497" s="147"/>
      <c r="D1497" s="148"/>
      <c r="E1497" s="149"/>
      <c r="F1497" s="150"/>
      <c r="G1497" s="143"/>
      <c r="H1497" s="143"/>
      <c r="I1497" s="142"/>
      <c r="J1497" s="142"/>
      <c r="K1497" s="144"/>
      <c r="L1497" s="151"/>
      <c r="M1497" s="146" t="str">
        <f t="shared" si="24"/>
        <v xml:space="preserve">   </v>
      </c>
    </row>
    <row r="1498" spans="1:13" s="62" customFormat="1" hidden="1" x14ac:dyDescent="0.2">
      <c r="A1498" s="366"/>
      <c r="B1498" s="364"/>
      <c r="C1498" s="147"/>
      <c r="D1498" s="148"/>
      <c r="E1498" s="149"/>
      <c r="F1498" s="150"/>
      <c r="G1498" s="143"/>
      <c r="H1498" s="143"/>
      <c r="I1498" s="142"/>
      <c r="J1498" s="142"/>
      <c r="K1498" s="144"/>
      <c r="L1498" s="151"/>
      <c r="M1498" s="146" t="str">
        <f t="shared" si="24"/>
        <v xml:space="preserve">   </v>
      </c>
    </row>
    <row r="1499" spans="1:13" s="62" customFormat="1" hidden="1" x14ac:dyDescent="0.2">
      <c r="A1499" s="366"/>
      <c r="B1499" s="364"/>
      <c r="C1499" s="147"/>
      <c r="D1499" s="148"/>
      <c r="E1499" s="149"/>
      <c r="F1499" s="150"/>
      <c r="G1499" s="143"/>
      <c r="H1499" s="143"/>
      <c r="I1499" s="142"/>
      <c r="J1499" s="142"/>
      <c r="K1499" s="144"/>
      <c r="L1499" s="151"/>
      <c r="M1499" s="146" t="str">
        <f t="shared" si="24"/>
        <v xml:space="preserve">   </v>
      </c>
    </row>
    <row r="1500" spans="1:13" s="62" customFormat="1" hidden="1" x14ac:dyDescent="0.2">
      <c r="A1500" s="366"/>
      <c r="B1500" s="364"/>
      <c r="C1500" s="147"/>
      <c r="D1500" s="148"/>
      <c r="E1500" s="149"/>
      <c r="F1500" s="150"/>
      <c r="G1500" s="143"/>
      <c r="H1500" s="143"/>
      <c r="I1500" s="142"/>
      <c r="J1500" s="142"/>
      <c r="K1500" s="144"/>
      <c r="L1500" s="151"/>
      <c r="M1500" s="146" t="str">
        <f t="shared" si="24"/>
        <v xml:space="preserve">   </v>
      </c>
    </row>
    <row r="1501" spans="1:13" s="62" customFormat="1" hidden="1" x14ac:dyDescent="0.2">
      <c r="A1501" s="366"/>
      <c r="B1501" s="364"/>
      <c r="C1501" s="147"/>
      <c r="D1501" s="148"/>
      <c r="E1501" s="149"/>
      <c r="F1501" s="150"/>
      <c r="G1501" s="143"/>
      <c r="H1501" s="143"/>
      <c r="I1501" s="142"/>
      <c r="J1501" s="142"/>
      <c r="K1501" s="144"/>
      <c r="L1501" s="151"/>
      <c r="M1501" s="146" t="str">
        <f t="shared" si="24"/>
        <v xml:space="preserve">   </v>
      </c>
    </row>
    <row r="1502" spans="1:13" s="54" customFormat="1" hidden="1" x14ac:dyDescent="0.2">
      <c r="A1502" s="366"/>
      <c r="B1502" s="364"/>
      <c r="C1502" s="147"/>
      <c r="D1502" s="148"/>
      <c r="E1502" s="149"/>
      <c r="F1502" s="150"/>
      <c r="G1502" s="143"/>
      <c r="H1502" s="143"/>
      <c r="I1502" s="142"/>
      <c r="J1502" s="142"/>
      <c r="K1502" s="144"/>
      <c r="L1502" s="151"/>
      <c r="M1502" s="146" t="str">
        <f t="shared" si="24"/>
        <v xml:space="preserve">   </v>
      </c>
    </row>
    <row r="1503" spans="1:13" s="54" customFormat="1" hidden="1" x14ac:dyDescent="0.2">
      <c r="A1503" s="366"/>
      <c r="B1503" s="364"/>
      <c r="C1503" s="154"/>
      <c r="D1503" s="155"/>
      <c r="E1503" s="156"/>
      <c r="F1503" s="157"/>
      <c r="G1503" s="143"/>
      <c r="H1503" s="143"/>
      <c r="I1503" s="142"/>
      <c r="J1503" s="142"/>
      <c r="K1503" s="144"/>
      <c r="L1503" s="151"/>
      <c r="M1503" s="146" t="str">
        <f t="shared" si="24"/>
        <v xml:space="preserve">   </v>
      </c>
    </row>
    <row r="1504" spans="1:13" s="54" customFormat="1" ht="15" hidden="1" customHeight="1" x14ac:dyDescent="0.2">
      <c r="A1504" s="366" t="s">
        <v>85</v>
      </c>
      <c r="B1504" s="364" t="s">
        <v>106</v>
      </c>
      <c r="C1504" s="142"/>
      <c r="D1504" s="142"/>
      <c r="E1504" s="142"/>
      <c r="F1504" s="142"/>
      <c r="G1504" s="143"/>
      <c r="H1504" s="143"/>
      <c r="I1504" s="142"/>
      <c r="J1504" s="142"/>
      <c r="K1504" s="144"/>
      <c r="L1504" s="152" t="str">
        <f>CONCATENATE(C1504," ",D1504," ",E1504," ",F1504," ",C1505," ",D1505," ",E1505," ",F1505)</f>
        <v xml:space="preserve">       </v>
      </c>
      <c r="M1504" s="146" t="str">
        <f t="shared" si="24"/>
        <v xml:space="preserve">   </v>
      </c>
    </row>
    <row r="1505" spans="1:13" s="54" customFormat="1" hidden="1" x14ac:dyDescent="0.2">
      <c r="A1505" s="366"/>
      <c r="B1505" s="364"/>
      <c r="C1505" s="153"/>
      <c r="D1505" s="148"/>
      <c r="E1505" s="149"/>
      <c r="F1505" s="150"/>
      <c r="G1505" s="143"/>
      <c r="H1505" s="143"/>
      <c r="I1505" s="142"/>
      <c r="J1505" s="142"/>
      <c r="K1505" s="144"/>
      <c r="L1505" s="151"/>
      <c r="M1505" s="146" t="str">
        <f t="shared" si="24"/>
        <v xml:space="preserve">   </v>
      </c>
    </row>
    <row r="1506" spans="1:13" s="54" customFormat="1" hidden="1" x14ac:dyDescent="0.2">
      <c r="A1506" s="366"/>
      <c r="B1506" s="364"/>
      <c r="C1506" s="147"/>
      <c r="D1506" s="148"/>
      <c r="E1506" s="149"/>
      <c r="F1506" s="150"/>
      <c r="G1506" s="143"/>
      <c r="H1506" s="143"/>
      <c r="I1506" s="142"/>
      <c r="J1506" s="142"/>
      <c r="K1506" s="144"/>
      <c r="L1506" s="151"/>
      <c r="M1506" s="146" t="str">
        <f t="shared" si="24"/>
        <v xml:space="preserve">   </v>
      </c>
    </row>
    <row r="1507" spans="1:13" s="54" customFormat="1" hidden="1" x14ac:dyDescent="0.2">
      <c r="A1507" s="366"/>
      <c r="B1507" s="364"/>
      <c r="C1507" s="147"/>
      <c r="D1507" s="148"/>
      <c r="E1507" s="149"/>
      <c r="F1507" s="150"/>
      <c r="G1507" s="143"/>
      <c r="H1507" s="143"/>
      <c r="I1507" s="142"/>
      <c r="J1507" s="142"/>
      <c r="K1507" s="144"/>
      <c r="L1507" s="151"/>
      <c r="M1507" s="146" t="str">
        <f t="shared" si="24"/>
        <v xml:space="preserve">   </v>
      </c>
    </row>
    <row r="1508" spans="1:13" s="62" customFormat="1" hidden="1" x14ac:dyDescent="0.2">
      <c r="A1508" s="366"/>
      <c r="B1508" s="364"/>
      <c r="C1508" s="147"/>
      <c r="D1508" s="148"/>
      <c r="E1508" s="149"/>
      <c r="F1508" s="150"/>
      <c r="G1508" s="143"/>
      <c r="H1508" s="143"/>
      <c r="I1508" s="142"/>
      <c r="J1508" s="142"/>
      <c r="K1508" s="144"/>
      <c r="L1508" s="151"/>
      <c r="M1508" s="146" t="str">
        <f t="shared" si="24"/>
        <v xml:space="preserve">   </v>
      </c>
    </row>
    <row r="1509" spans="1:13" s="62" customFormat="1" hidden="1" x14ac:dyDescent="0.2">
      <c r="A1509" s="366"/>
      <c r="B1509" s="364"/>
      <c r="C1509" s="147"/>
      <c r="D1509" s="148"/>
      <c r="E1509" s="149"/>
      <c r="F1509" s="150"/>
      <c r="G1509" s="143"/>
      <c r="H1509" s="143"/>
      <c r="I1509" s="142"/>
      <c r="J1509" s="142"/>
      <c r="K1509" s="144"/>
      <c r="L1509" s="151"/>
      <c r="M1509" s="146" t="str">
        <f t="shared" si="24"/>
        <v xml:space="preserve">   </v>
      </c>
    </row>
    <row r="1510" spans="1:13" s="62" customFormat="1" hidden="1" x14ac:dyDescent="0.2">
      <c r="A1510" s="366"/>
      <c r="B1510" s="364"/>
      <c r="C1510" s="147"/>
      <c r="D1510" s="148"/>
      <c r="E1510" s="149"/>
      <c r="F1510" s="150"/>
      <c r="G1510" s="143"/>
      <c r="H1510" s="143"/>
      <c r="I1510" s="142"/>
      <c r="J1510" s="142"/>
      <c r="K1510" s="144"/>
      <c r="L1510" s="151"/>
      <c r="M1510" s="146" t="str">
        <f t="shared" si="24"/>
        <v xml:space="preserve">   </v>
      </c>
    </row>
    <row r="1511" spans="1:13" s="62" customFormat="1" hidden="1" x14ac:dyDescent="0.2">
      <c r="A1511" s="366"/>
      <c r="B1511" s="364"/>
      <c r="C1511" s="147"/>
      <c r="D1511" s="148"/>
      <c r="E1511" s="149"/>
      <c r="F1511" s="150"/>
      <c r="G1511" s="143"/>
      <c r="H1511" s="143"/>
      <c r="I1511" s="142"/>
      <c r="J1511" s="142"/>
      <c r="K1511" s="144"/>
      <c r="L1511" s="151"/>
      <c r="M1511" s="146" t="str">
        <f t="shared" si="24"/>
        <v xml:space="preserve">   </v>
      </c>
    </row>
    <row r="1512" spans="1:13" s="54" customFormat="1" hidden="1" x14ac:dyDescent="0.2">
      <c r="A1512" s="366"/>
      <c r="B1512" s="364"/>
      <c r="C1512" s="147"/>
      <c r="D1512" s="148"/>
      <c r="E1512" s="149"/>
      <c r="F1512" s="150"/>
      <c r="G1512" s="143"/>
      <c r="H1512" s="143"/>
      <c r="I1512" s="142"/>
      <c r="J1512" s="142"/>
      <c r="K1512" s="144"/>
      <c r="L1512" s="151"/>
      <c r="M1512" s="146" t="str">
        <f t="shared" si="24"/>
        <v xml:space="preserve">   </v>
      </c>
    </row>
    <row r="1513" spans="1:13" s="54" customFormat="1" hidden="1" x14ac:dyDescent="0.2">
      <c r="A1513" s="366"/>
      <c r="B1513" s="364"/>
      <c r="C1513" s="154"/>
      <c r="D1513" s="155"/>
      <c r="E1513" s="156"/>
      <c r="F1513" s="157"/>
      <c r="G1513" s="143"/>
      <c r="H1513" s="143"/>
      <c r="I1513" s="142"/>
      <c r="J1513" s="142"/>
      <c r="K1513" s="144"/>
      <c r="L1513" s="158"/>
      <c r="M1513" s="146" t="str">
        <f t="shared" si="24"/>
        <v xml:space="preserve">   </v>
      </c>
    </row>
    <row r="1514" spans="1:13" hidden="1" x14ac:dyDescent="0.2">
      <c r="A1514" s="63"/>
      <c r="B1514" s="63"/>
      <c r="C1514" s="159"/>
      <c r="D1514" s="160"/>
      <c r="E1514" s="160"/>
      <c r="F1514" s="160"/>
      <c r="G1514" s="159"/>
      <c r="H1514" s="160"/>
      <c r="I1514" s="160"/>
      <c r="J1514" s="160"/>
      <c r="K1514" s="161"/>
      <c r="L1514" s="162"/>
      <c r="M1514" s="146" t="str">
        <f t="shared" si="24"/>
        <v xml:space="preserve">   </v>
      </c>
    </row>
    <row r="1515" spans="1:13" s="62" customFormat="1" ht="12.75" hidden="1" customHeight="1" x14ac:dyDescent="0.2">
      <c r="A1515" s="363" t="s">
        <v>131</v>
      </c>
      <c r="B1515" s="365" t="s">
        <v>105</v>
      </c>
      <c r="C1515" s="142"/>
      <c r="D1515" s="142"/>
      <c r="E1515" s="142"/>
      <c r="F1515" s="142"/>
      <c r="G1515" s="143"/>
      <c r="H1515" s="143"/>
      <c r="I1515" s="142"/>
      <c r="J1515" s="142"/>
      <c r="K1515" s="144"/>
      <c r="L1515" s="145" t="str">
        <f>CONCATENATE(C1515," ",D1515," ",E1515," ",F1515," ",C1516," ",D1516," ",E1516," ",F1516)</f>
        <v xml:space="preserve">       </v>
      </c>
      <c r="M1515" s="146" t="str">
        <f t="shared" si="24"/>
        <v xml:space="preserve">   </v>
      </c>
    </row>
    <row r="1516" spans="1:13" s="62" customFormat="1" hidden="1" x14ac:dyDescent="0.2">
      <c r="A1516" s="363"/>
      <c r="B1516" s="365"/>
      <c r="C1516" s="147"/>
      <c r="D1516" s="148"/>
      <c r="E1516" s="149"/>
      <c r="F1516" s="150"/>
      <c r="G1516" s="143"/>
      <c r="H1516" s="143"/>
      <c r="I1516" s="142"/>
      <c r="J1516" s="142"/>
      <c r="K1516" s="144"/>
      <c r="L1516" s="151"/>
      <c r="M1516" s="146" t="str">
        <f t="shared" si="24"/>
        <v xml:space="preserve">   </v>
      </c>
    </row>
    <row r="1517" spans="1:13" s="62" customFormat="1" hidden="1" x14ac:dyDescent="0.2">
      <c r="A1517" s="363"/>
      <c r="B1517" s="365"/>
      <c r="C1517" s="147"/>
      <c r="D1517" s="148"/>
      <c r="E1517" s="149"/>
      <c r="F1517" s="150"/>
      <c r="G1517" s="143"/>
      <c r="H1517" s="143"/>
      <c r="I1517" s="142"/>
      <c r="J1517" s="142"/>
      <c r="K1517" s="144"/>
      <c r="L1517" s="151"/>
      <c r="M1517" s="146" t="str">
        <f t="shared" si="24"/>
        <v xml:space="preserve">   </v>
      </c>
    </row>
    <row r="1518" spans="1:13" s="62" customFormat="1" hidden="1" x14ac:dyDescent="0.2">
      <c r="A1518" s="363"/>
      <c r="B1518" s="365"/>
      <c r="C1518" s="147"/>
      <c r="D1518" s="148"/>
      <c r="E1518" s="149"/>
      <c r="F1518" s="150"/>
      <c r="G1518" s="143"/>
      <c r="H1518" s="143"/>
      <c r="I1518" s="142"/>
      <c r="J1518" s="142"/>
      <c r="K1518" s="144"/>
      <c r="L1518" s="151"/>
      <c r="M1518" s="146" t="str">
        <f t="shared" si="24"/>
        <v xml:space="preserve">   </v>
      </c>
    </row>
    <row r="1519" spans="1:13" s="62" customFormat="1" hidden="1" x14ac:dyDescent="0.2">
      <c r="A1519" s="363"/>
      <c r="B1519" s="365"/>
      <c r="C1519" s="147"/>
      <c r="D1519" s="148"/>
      <c r="E1519" s="149"/>
      <c r="F1519" s="150"/>
      <c r="G1519" s="143"/>
      <c r="H1519" s="143"/>
      <c r="I1519" s="142"/>
      <c r="J1519" s="142"/>
      <c r="K1519" s="144"/>
      <c r="L1519" s="151"/>
      <c r="M1519" s="146" t="str">
        <f t="shared" si="24"/>
        <v xml:space="preserve">   </v>
      </c>
    </row>
    <row r="1520" spans="1:13" s="62" customFormat="1" hidden="1" x14ac:dyDescent="0.2">
      <c r="A1520" s="363"/>
      <c r="B1520" s="365"/>
      <c r="C1520" s="147"/>
      <c r="D1520" s="148"/>
      <c r="E1520" s="149"/>
      <c r="F1520" s="150"/>
      <c r="G1520" s="143"/>
      <c r="H1520" s="143"/>
      <c r="I1520" s="142"/>
      <c r="J1520" s="142"/>
      <c r="K1520" s="144"/>
      <c r="L1520" s="151"/>
      <c r="M1520" s="146" t="str">
        <f t="shared" si="24"/>
        <v xml:space="preserve">   </v>
      </c>
    </row>
    <row r="1521" spans="1:13" s="62" customFormat="1" hidden="1" x14ac:dyDescent="0.2">
      <c r="A1521" s="363"/>
      <c r="B1521" s="365"/>
      <c r="C1521" s="147"/>
      <c r="D1521" s="148"/>
      <c r="E1521" s="149"/>
      <c r="F1521" s="150"/>
      <c r="G1521" s="143"/>
      <c r="H1521" s="143"/>
      <c r="I1521" s="142"/>
      <c r="J1521" s="142"/>
      <c r="K1521" s="144"/>
      <c r="L1521" s="151"/>
      <c r="M1521" s="146" t="str">
        <f t="shared" si="24"/>
        <v xml:space="preserve">   </v>
      </c>
    </row>
    <row r="1522" spans="1:13" s="62" customFormat="1" hidden="1" x14ac:dyDescent="0.2">
      <c r="A1522" s="363"/>
      <c r="B1522" s="365"/>
      <c r="C1522" s="147"/>
      <c r="D1522" s="148"/>
      <c r="E1522" s="149"/>
      <c r="F1522" s="150"/>
      <c r="G1522" s="143"/>
      <c r="H1522" s="143"/>
      <c r="I1522" s="142"/>
      <c r="J1522" s="142"/>
      <c r="K1522" s="144"/>
      <c r="L1522" s="151"/>
      <c r="M1522" s="146" t="str">
        <f t="shared" si="24"/>
        <v xml:space="preserve">   </v>
      </c>
    </row>
    <row r="1523" spans="1:13" s="62" customFormat="1" hidden="1" x14ac:dyDescent="0.2">
      <c r="A1523" s="363"/>
      <c r="B1523" s="365"/>
      <c r="C1523" s="147"/>
      <c r="D1523" s="148"/>
      <c r="E1523" s="149"/>
      <c r="F1523" s="150"/>
      <c r="G1523" s="143"/>
      <c r="H1523" s="143"/>
      <c r="I1523" s="142"/>
      <c r="J1523" s="142"/>
      <c r="K1523" s="144"/>
      <c r="L1523" s="151"/>
      <c r="M1523" s="146" t="str">
        <f t="shared" si="24"/>
        <v xml:space="preserve">   </v>
      </c>
    </row>
    <row r="1524" spans="1:13" s="62" customFormat="1" hidden="1" x14ac:dyDescent="0.2">
      <c r="A1524" s="363"/>
      <c r="B1524" s="365"/>
      <c r="C1524" s="147"/>
      <c r="D1524" s="148"/>
      <c r="E1524" s="149"/>
      <c r="F1524" s="150"/>
      <c r="G1524" s="143"/>
      <c r="H1524" s="143"/>
      <c r="I1524" s="142"/>
      <c r="J1524" s="142"/>
      <c r="K1524" s="144"/>
      <c r="L1524" s="151"/>
      <c r="M1524" s="146" t="str">
        <f t="shared" si="24"/>
        <v xml:space="preserve">   </v>
      </c>
    </row>
    <row r="1525" spans="1:13" s="62" customFormat="1" ht="12.75" hidden="1" customHeight="1" x14ac:dyDescent="0.2">
      <c r="A1525" s="363" t="s">
        <v>131</v>
      </c>
      <c r="B1525" s="365" t="s">
        <v>105</v>
      </c>
      <c r="C1525" s="142"/>
      <c r="D1525" s="142"/>
      <c r="E1525" s="142"/>
      <c r="F1525" s="142"/>
      <c r="G1525" s="143"/>
      <c r="H1525" s="143"/>
      <c r="I1525" s="142"/>
      <c r="J1525" s="142"/>
      <c r="K1525" s="144"/>
      <c r="L1525" s="145" t="str">
        <f>CONCATENATE(C1525," ",D1525," ",E1525," ",F1525," ",C1526," ",D1526," ",E1526," ",F1526)</f>
        <v xml:space="preserve">       </v>
      </c>
      <c r="M1525" s="146" t="str">
        <f t="shared" si="24"/>
        <v xml:space="preserve">   </v>
      </c>
    </row>
    <row r="1526" spans="1:13" s="62" customFormat="1" hidden="1" x14ac:dyDescent="0.2">
      <c r="A1526" s="363"/>
      <c r="B1526" s="365"/>
      <c r="C1526" s="147"/>
      <c r="D1526" s="148"/>
      <c r="E1526" s="149"/>
      <c r="F1526" s="150"/>
      <c r="G1526" s="143"/>
      <c r="H1526" s="143"/>
      <c r="I1526" s="142"/>
      <c r="J1526" s="142"/>
      <c r="K1526" s="144"/>
      <c r="L1526" s="151"/>
      <c r="M1526" s="146" t="str">
        <f t="shared" si="24"/>
        <v xml:space="preserve">   </v>
      </c>
    </row>
    <row r="1527" spans="1:13" s="62" customFormat="1" hidden="1" x14ac:dyDescent="0.2">
      <c r="A1527" s="363"/>
      <c r="B1527" s="365"/>
      <c r="C1527" s="147"/>
      <c r="D1527" s="148"/>
      <c r="E1527" s="149"/>
      <c r="F1527" s="150"/>
      <c r="G1527" s="143"/>
      <c r="H1527" s="143"/>
      <c r="I1527" s="142"/>
      <c r="J1527" s="142"/>
      <c r="K1527" s="144"/>
      <c r="L1527" s="151"/>
      <c r="M1527" s="146" t="str">
        <f t="shared" si="24"/>
        <v xml:space="preserve">   </v>
      </c>
    </row>
    <row r="1528" spans="1:13" s="62" customFormat="1" hidden="1" x14ac:dyDescent="0.2">
      <c r="A1528" s="363"/>
      <c r="B1528" s="365"/>
      <c r="C1528" s="147"/>
      <c r="D1528" s="148"/>
      <c r="E1528" s="149"/>
      <c r="F1528" s="150"/>
      <c r="G1528" s="143"/>
      <c r="H1528" s="143"/>
      <c r="I1528" s="142"/>
      <c r="J1528" s="142"/>
      <c r="K1528" s="144"/>
      <c r="L1528" s="151"/>
      <c r="M1528" s="146" t="str">
        <f t="shared" si="24"/>
        <v xml:space="preserve">   </v>
      </c>
    </row>
    <row r="1529" spans="1:13" s="62" customFormat="1" hidden="1" x14ac:dyDescent="0.2">
      <c r="A1529" s="363"/>
      <c r="B1529" s="365"/>
      <c r="C1529" s="147"/>
      <c r="D1529" s="148"/>
      <c r="E1529" s="149"/>
      <c r="F1529" s="150"/>
      <c r="G1529" s="143"/>
      <c r="H1529" s="143"/>
      <c r="I1529" s="142"/>
      <c r="J1529" s="142"/>
      <c r="K1529" s="144"/>
      <c r="L1529" s="151"/>
      <c r="M1529" s="146" t="str">
        <f t="shared" si="24"/>
        <v xml:space="preserve">   </v>
      </c>
    </row>
    <row r="1530" spans="1:13" s="62" customFormat="1" hidden="1" x14ac:dyDescent="0.2">
      <c r="A1530" s="363"/>
      <c r="B1530" s="365"/>
      <c r="C1530" s="147"/>
      <c r="D1530" s="148"/>
      <c r="E1530" s="149"/>
      <c r="F1530" s="150"/>
      <c r="G1530" s="143"/>
      <c r="H1530" s="143"/>
      <c r="I1530" s="142"/>
      <c r="J1530" s="142"/>
      <c r="K1530" s="144"/>
      <c r="L1530" s="151"/>
      <c r="M1530" s="146" t="str">
        <f t="shared" si="24"/>
        <v xml:space="preserve">   </v>
      </c>
    </row>
    <row r="1531" spans="1:13" s="62" customFormat="1" hidden="1" x14ac:dyDescent="0.2">
      <c r="A1531" s="363"/>
      <c r="B1531" s="365"/>
      <c r="C1531" s="147"/>
      <c r="D1531" s="148"/>
      <c r="E1531" s="149"/>
      <c r="F1531" s="150"/>
      <c r="G1531" s="143"/>
      <c r="H1531" s="143"/>
      <c r="I1531" s="142"/>
      <c r="J1531" s="142"/>
      <c r="K1531" s="144"/>
      <c r="L1531" s="151"/>
      <c r="M1531" s="146" t="str">
        <f t="shared" si="24"/>
        <v xml:space="preserve">   </v>
      </c>
    </row>
    <row r="1532" spans="1:13" s="62" customFormat="1" hidden="1" x14ac:dyDescent="0.2">
      <c r="A1532" s="363"/>
      <c r="B1532" s="365"/>
      <c r="C1532" s="147"/>
      <c r="D1532" s="148"/>
      <c r="E1532" s="149"/>
      <c r="F1532" s="150"/>
      <c r="G1532" s="143"/>
      <c r="H1532" s="143"/>
      <c r="I1532" s="142"/>
      <c r="J1532" s="142"/>
      <c r="K1532" s="144"/>
      <c r="L1532" s="151"/>
      <c r="M1532" s="146" t="str">
        <f t="shared" si="24"/>
        <v xml:space="preserve">   </v>
      </c>
    </row>
    <row r="1533" spans="1:13" s="62" customFormat="1" hidden="1" x14ac:dyDescent="0.2">
      <c r="A1533" s="363"/>
      <c r="B1533" s="365"/>
      <c r="C1533" s="147"/>
      <c r="D1533" s="148"/>
      <c r="E1533" s="149"/>
      <c r="F1533" s="150"/>
      <c r="G1533" s="143"/>
      <c r="H1533" s="143"/>
      <c r="I1533" s="142"/>
      <c r="J1533" s="142"/>
      <c r="K1533" s="144"/>
      <c r="L1533" s="151"/>
      <c r="M1533" s="146" t="str">
        <f t="shared" si="24"/>
        <v xml:space="preserve">   </v>
      </c>
    </row>
    <row r="1534" spans="1:13" s="62" customFormat="1" hidden="1" x14ac:dyDescent="0.2">
      <c r="A1534" s="363"/>
      <c r="B1534" s="365"/>
      <c r="C1534" s="147"/>
      <c r="D1534" s="148"/>
      <c r="E1534" s="149"/>
      <c r="F1534" s="150"/>
      <c r="G1534" s="143"/>
      <c r="H1534" s="143"/>
      <c r="I1534" s="142"/>
      <c r="J1534" s="142"/>
      <c r="K1534" s="144"/>
      <c r="L1534" s="151"/>
      <c r="M1534" s="146" t="str">
        <f t="shared" si="24"/>
        <v xml:space="preserve">   </v>
      </c>
    </row>
    <row r="1535" spans="1:13" s="62" customFormat="1" ht="12.75" hidden="1" customHeight="1" x14ac:dyDescent="0.2">
      <c r="A1535" s="363" t="s">
        <v>131</v>
      </c>
      <c r="B1535" s="365" t="s">
        <v>105</v>
      </c>
      <c r="C1535" s="142"/>
      <c r="D1535" s="142"/>
      <c r="E1535" s="142"/>
      <c r="F1535" s="142"/>
      <c r="G1535" s="143"/>
      <c r="H1535" s="143"/>
      <c r="I1535" s="142"/>
      <c r="J1535" s="142"/>
      <c r="K1535" s="144"/>
      <c r="L1535" s="145" t="str">
        <f>CONCATENATE(C1535," ",D1535," ",E1535," ",F1535," ",C1536," ",D1536," ",E1536," ",F1536)</f>
        <v xml:space="preserve">       </v>
      </c>
      <c r="M1535" s="146" t="str">
        <f t="shared" si="24"/>
        <v xml:space="preserve">   </v>
      </c>
    </row>
    <row r="1536" spans="1:13" s="62" customFormat="1" hidden="1" x14ac:dyDescent="0.2">
      <c r="A1536" s="363"/>
      <c r="B1536" s="365"/>
      <c r="C1536" s="147"/>
      <c r="D1536" s="148"/>
      <c r="E1536" s="149"/>
      <c r="F1536" s="150"/>
      <c r="G1536" s="143"/>
      <c r="H1536" s="143"/>
      <c r="I1536" s="142"/>
      <c r="J1536" s="142"/>
      <c r="K1536" s="144"/>
      <c r="L1536" s="151"/>
      <c r="M1536" s="146" t="str">
        <f t="shared" si="24"/>
        <v xml:space="preserve">   </v>
      </c>
    </row>
    <row r="1537" spans="1:13" s="62" customFormat="1" hidden="1" x14ac:dyDescent="0.2">
      <c r="A1537" s="363"/>
      <c r="B1537" s="365"/>
      <c r="C1537" s="147"/>
      <c r="D1537" s="148"/>
      <c r="E1537" s="149"/>
      <c r="F1537" s="150"/>
      <c r="G1537" s="143"/>
      <c r="H1537" s="143"/>
      <c r="I1537" s="142"/>
      <c r="J1537" s="142"/>
      <c r="K1537" s="144"/>
      <c r="L1537" s="151"/>
      <c r="M1537" s="146" t="str">
        <f t="shared" si="24"/>
        <v xml:space="preserve">   </v>
      </c>
    </row>
    <row r="1538" spans="1:13" s="62" customFormat="1" hidden="1" x14ac:dyDescent="0.2">
      <c r="A1538" s="363"/>
      <c r="B1538" s="365"/>
      <c r="C1538" s="147"/>
      <c r="D1538" s="148"/>
      <c r="E1538" s="149"/>
      <c r="F1538" s="150"/>
      <c r="G1538" s="143"/>
      <c r="H1538" s="143"/>
      <c r="I1538" s="142"/>
      <c r="J1538" s="142"/>
      <c r="K1538" s="144"/>
      <c r="L1538" s="151"/>
      <c r="M1538" s="146" t="str">
        <f t="shared" si="24"/>
        <v xml:space="preserve">   </v>
      </c>
    </row>
    <row r="1539" spans="1:13" s="62" customFormat="1" hidden="1" x14ac:dyDescent="0.2">
      <c r="A1539" s="363"/>
      <c r="B1539" s="365"/>
      <c r="C1539" s="147"/>
      <c r="D1539" s="148"/>
      <c r="E1539" s="149"/>
      <c r="F1539" s="150"/>
      <c r="G1539" s="143"/>
      <c r="H1539" s="143"/>
      <c r="I1539" s="142"/>
      <c r="J1539" s="142"/>
      <c r="K1539" s="144"/>
      <c r="L1539" s="151"/>
      <c r="M1539" s="146" t="str">
        <f t="shared" si="24"/>
        <v xml:space="preserve">   </v>
      </c>
    </row>
    <row r="1540" spans="1:13" s="62" customFormat="1" hidden="1" x14ac:dyDescent="0.2">
      <c r="A1540" s="363"/>
      <c r="B1540" s="365"/>
      <c r="C1540" s="147"/>
      <c r="D1540" s="148"/>
      <c r="E1540" s="149"/>
      <c r="F1540" s="150"/>
      <c r="G1540" s="143"/>
      <c r="H1540" s="143"/>
      <c r="I1540" s="142"/>
      <c r="J1540" s="142"/>
      <c r="K1540" s="144"/>
      <c r="L1540" s="151"/>
      <c r="M1540" s="146" t="str">
        <f t="shared" si="24"/>
        <v xml:space="preserve">   </v>
      </c>
    </row>
    <row r="1541" spans="1:13" s="62" customFormat="1" hidden="1" x14ac:dyDescent="0.2">
      <c r="A1541" s="363"/>
      <c r="B1541" s="365"/>
      <c r="C1541" s="147"/>
      <c r="D1541" s="148"/>
      <c r="E1541" s="149"/>
      <c r="F1541" s="150"/>
      <c r="G1541" s="143"/>
      <c r="H1541" s="143"/>
      <c r="I1541" s="142"/>
      <c r="J1541" s="142"/>
      <c r="K1541" s="144"/>
      <c r="L1541" s="151"/>
      <c r="M1541" s="146" t="str">
        <f t="shared" si="24"/>
        <v xml:space="preserve">   </v>
      </c>
    </row>
    <row r="1542" spans="1:13" s="62" customFormat="1" hidden="1" x14ac:dyDescent="0.2">
      <c r="A1542" s="363"/>
      <c r="B1542" s="365"/>
      <c r="C1542" s="147"/>
      <c r="D1542" s="148"/>
      <c r="E1542" s="149"/>
      <c r="F1542" s="150"/>
      <c r="G1542" s="143"/>
      <c r="H1542" s="143"/>
      <c r="I1542" s="142"/>
      <c r="J1542" s="142"/>
      <c r="K1542" s="144"/>
      <c r="L1542" s="151"/>
      <c r="M1542" s="146" t="str">
        <f t="shared" si="24"/>
        <v xml:space="preserve">   </v>
      </c>
    </row>
    <row r="1543" spans="1:13" s="62" customFormat="1" hidden="1" x14ac:dyDescent="0.2">
      <c r="A1543" s="363"/>
      <c r="B1543" s="365"/>
      <c r="C1543" s="147"/>
      <c r="D1543" s="148"/>
      <c r="E1543" s="149"/>
      <c r="F1543" s="150"/>
      <c r="G1543" s="143"/>
      <c r="H1543" s="143"/>
      <c r="I1543" s="142"/>
      <c r="J1543" s="142"/>
      <c r="K1543" s="144"/>
      <c r="L1543" s="151"/>
      <c r="M1543" s="146" t="str">
        <f t="shared" si="24"/>
        <v xml:space="preserve">   </v>
      </c>
    </row>
    <row r="1544" spans="1:13" s="62" customFormat="1" hidden="1" x14ac:dyDescent="0.2">
      <c r="A1544" s="363"/>
      <c r="B1544" s="365"/>
      <c r="C1544" s="147"/>
      <c r="D1544" s="148"/>
      <c r="E1544" s="149"/>
      <c r="F1544" s="150"/>
      <c r="G1544" s="143"/>
      <c r="H1544" s="143"/>
      <c r="I1544" s="142"/>
      <c r="J1544" s="142"/>
      <c r="K1544" s="144"/>
      <c r="L1544" s="151"/>
      <c r="M1544" s="146" t="str">
        <f t="shared" si="24"/>
        <v xml:space="preserve">   </v>
      </c>
    </row>
    <row r="1545" spans="1:13" s="62" customFormat="1" ht="12.75" hidden="1" customHeight="1" x14ac:dyDescent="0.2">
      <c r="A1545" s="363" t="s">
        <v>131</v>
      </c>
      <c r="B1545" s="365" t="s">
        <v>105</v>
      </c>
      <c r="C1545" s="142"/>
      <c r="D1545" s="142"/>
      <c r="E1545" s="142"/>
      <c r="F1545" s="142"/>
      <c r="G1545" s="143"/>
      <c r="H1545" s="143"/>
      <c r="I1545" s="142"/>
      <c r="J1545" s="142"/>
      <c r="K1545" s="144"/>
      <c r="L1545" s="145" t="str">
        <f>CONCATENATE(C1545," ",D1545," ",E1545," ",F1545," ",C1546," ",D1546," ",E1546," ",F1546)</f>
        <v xml:space="preserve">       </v>
      </c>
      <c r="M1545" s="146" t="str">
        <f t="shared" si="24"/>
        <v xml:space="preserve">   </v>
      </c>
    </row>
    <row r="1546" spans="1:13" s="62" customFormat="1" hidden="1" x14ac:dyDescent="0.2">
      <c r="A1546" s="363"/>
      <c r="B1546" s="365"/>
      <c r="C1546" s="147"/>
      <c r="D1546" s="148"/>
      <c r="E1546" s="149"/>
      <c r="F1546" s="150"/>
      <c r="G1546" s="143"/>
      <c r="H1546" s="143"/>
      <c r="I1546" s="142"/>
      <c r="J1546" s="142"/>
      <c r="K1546" s="144"/>
      <c r="L1546" s="151"/>
      <c r="M1546" s="146" t="str">
        <f t="shared" si="24"/>
        <v xml:space="preserve">   </v>
      </c>
    </row>
    <row r="1547" spans="1:13" s="62" customFormat="1" hidden="1" x14ac:dyDescent="0.2">
      <c r="A1547" s="363"/>
      <c r="B1547" s="365"/>
      <c r="C1547" s="147"/>
      <c r="D1547" s="148"/>
      <c r="E1547" s="149"/>
      <c r="F1547" s="150"/>
      <c r="G1547" s="143"/>
      <c r="H1547" s="143"/>
      <c r="I1547" s="142"/>
      <c r="J1547" s="142"/>
      <c r="K1547" s="144"/>
      <c r="L1547" s="151"/>
      <c r="M1547" s="146" t="str">
        <f t="shared" ref="M1547:M1610" si="25">CONCATENATE(G1547," ",H1547," ",I1547," ",J1547)</f>
        <v xml:space="preserve">   </v>
      </c>
    </row>
    <row r="1548" spans="1:13" s="62" customFormat="1" hidden="1" x14ac:dyDescent="0.2">
      <c r="A1548" s="363"/>
      <c r="B1548" s="365"/>
      <c r="C1548" s="147"/>
      <c r="D1548" s="148"/>
      <c r="E1548" s="149"/>
      <c r="F1548" s="150"/>
      <c r="G1548" s="143"/>
      <c r="H1548" s="143"/>
      <c r="I1548" s="142"/>
      <c r="J1548" s="142"/>
      <c r="K1548" s="144"/>
      <c r="L1548" s="151"/>
      <c r="M1548" s="146" t="str">
        <f t="shared" si="25"/>
        <v xml:space="preserve">   </v>
      </c>
    </row>
    <row r="1549" spans="1:13" s="62" customFormat="1" hidden="1" x14ac:dyDescent="0.2">
      <c r="A1549" s="363"/>
      <c r="B1549" s="365"/>
      <c r="C1549" s="147"/>
      <c r="D1549" s="148"/>
      <c r="E1549" s="149"/>
      <c r="F1549" s="150"/>
      <c r="G1549" s="143"/>
      <c r="H1549" s="143"/>
      <c r="I1549" s="142"/>
      <c r="J1549" s="142"/>
      <c r="K1549" s="144"/>
      <c r="L1549" s="151"/>
      <c r="M1549" s="146" t="str">
        <f t="shared" si="25"/>
        <v xml:space="preserve">   </v>
      </c>
    </row>
    <row r="1550" spans="1:13" s="62" customFormat="1" hidden="1" x14ac:dyDescent="0.2">
      <c r="A1550" s="363"/>
      <c r="B1550" s="365"/>
      <c r="C1550" s="147"/>
      <c r="D1550" s="148"/>
      <c r="E1550" s="149"/>
      <c r="F1550" s="150"/>
      <c r="G1550" s="143"/>
      <c r="H1550" s="143"/>
      <c r="I1550" s="142"/>
      <c r="J1550" s="142"/>
      <c r="K1550" s="144"/>
      <c r="L1550" s="151"/>
      <c r="M1550" s="146" t="str">
        <f t="shared" si="25"/>
        <v xml:space="preserve">   </v>
      </c>
    </row>
    <row r="1551" spans="1:13" s="62" customFormat="1" hidden="1" x14ac:dyDescent="0.2">
      <c r="A1551" s="363"/>
      <c r="B1551" s="365"/>
      <c r="C1551" s="147"/>
      <c r="D1551" s="148"/>
      <c r="E1551" s="149"/>
      <c r="F1551" s="150"/>
      <c r="G1551" s="143"/>
      <c r="H1551" s="143"/>
      <c r="I1551" s="142"/>
      <c r="J1551" s="142"/>
      <c r="K1551" s="144"/>
      <c r="L1551" s="151"/>
      <c r="M1551" s="146" t="str">
        <f t="shared" si="25"/>
        <v xml:space="preserve">   </v>
      </c>
    </row>
    <row r="1552" spans="1:13" s="62" customFormat="1" hidden="1" x14ac:dyDescent="0.2">
      <c r="A1552" s="363"/>
      <c r="B1552" s="365"/>
      <c r="C1552" s="147"/>
      <c r="D1552" s="148"/>
      <c r="E1552" s="149"/>
      <c r="F1552" s="150"/>
      <c r="G1552" s="143"/>
      <c r="H1552" s="143"/>
      <c r="I1552" s="142"/>
      <c r="J1552" s="142"/>
      <c r="K1552" s="144"/>
      <c r="L1552" s="151"/>
      <c r="M1552" s="146" t="str">
        <f t="shared" si="25"/>
        <v xml:space="preserve">   </v>
      </c>
    </row>
    <row r="1553" spans="1:13" s="62" customFormat="1" hidden="1" x14ac:dyDescent="0.2">
      <c r="A1553" s="363"/>
      <c r="B1553" s="365"/>
      <c r="C1553" s="147"/>
      <c r="D1553" s="148"/>
      <c r="E1553" s="149"/>
      <c r="F1553" s="150"/>
      <c r="G1553" s="143"/>
      <c r="H1553" s="143"/>
      <c r="I1553" s="142"/>
      <c r="J1553" s="142"/>
      <c r="K1553" s="144"/>
      <c r="L1553" s="151"/>
      <c r="M1553" s="146" t="str">
        <f t="shared" si="25"/>
        <v xml:space="preserve">   </v>
      </c>
    </row>
    <row r="1554" spans="1:13" s="62" customFormat="1" hidden="1" x14ac:dyDescent="0.2">
      <c r="A1554" s="363"/>
      <c r="B1554" s="365"/>
      <c r="C1554" s="147"/>
      <c r="D1554" s="148"/>
      <c r="E1554" s="149"/>
      <c r="F1554" s="150"/>
      <c r="G1554" s="143"/>
      <c r="H1554" s="143"/>
      <c r="I1554" s="142"/>
      <c r="J1554" s="142"/>
      <c r="K1554" s="144"/>
      <c r="L1554" s="151"/>
      <c r="M1554" s="146" t="str">
        <f t="shared" si="25"/>
        <v xml:space="preserve">   </v>
      </c>
    </row>
    <row r="1555" spans="1:13" s="62" customFormat="1" ht="12.75" hidden="1" customHeight="1" x14ac:dyDescent="0.2">
      <c r="A1555" s="363" t="s">
        <v>131</v>
      </c>
      <c r="B1555" s="365" t="s">
        <v>105</v>
      </c>
      <c r="C1555" s="142"/>
      <c r="D1555" s="142"/>
      <c r="E1555" s="142"/>
      <c r="F1555" s="142"/>
      <c r="G1555" s="143"/>
      <c r="H1555" s="143"/>
      <c r="I1555" s="142"/>
      <c r="J1555" s="142"/>
      <c r="K1555" s="144"/>
      <c r="L1555" s="145" t="str">
        <f>CONCATENATE(C1555," ",D1555," ",E1555," ",F1555," ",C1556," ",D1556," ",E1556," ",F1556)</f>
        <v xml:space="preserve">       </v>
      </c>
      <c r="M1555" s="146" t="str">
        <f t="shared" si="25"/>
        <v xml:space="preserve">   </v>
      </c>
    </row>
    <row r="1556" spans="1:13" s="62" customFormat="1" hidden="1" x14ac:dyDescent="0.2">
      <c r="A1556" s="363"/>
      <c r="B1556" s="365"/>
      <c r="C1556" s="147"/>
      <c r="D1556" s="148"/>
      <c r="E1556" s="149"/>
      <c r="F1556" s="150"/>
      <c r="G1556" s="143"/>
      <c r="H1556" s="143"/>
      <c r="I1556" s="142"/>
      <c r="J1556" s="142"/>
      <c r="K1556" s="144"/>
      <c r="L1556" s="151"/>
      <c r="M1556" s="146" t="str">
        <f t="shared" si="25"/>
        <v xml:space="preserve">   </v>
      </c>
    </row>
    <row r="1557" spans="1:13" s="62" customFormat="1" hidden="1" x14ac:dyDescent="0.2">
      <c r="A1557" s="363"/>
      <c r="B1557" s="365"/>
      <c r="C1557" s="147"/>
      <c r="D1557" s="148"/>
      <c r="E1557" s="149"/>
      <c r="F1557" s="150"/>
      <c r="G1557" s="143"/>
      <c r="H1557" s="143"/>
      <c r="I1557" s="142"/>
      <c r="J1557" s="142"/>
      <c r="K1557" s="144"/>
      <c r="L1557" s="151"/>
      <c r="M1557" s="146" t="str">
        <f t="shared" si="25"/>
        <v xml:space="preserve">   </v>
      </c>
    </row>
    <row r="1558" spans="1:13" s="62" customFormat="1" hidden="1" x14ac:dyDescent="0.2">
      <c r="A1558" s="363"/>
      <c r="B1558" s="365"/>
      <c r="C1558" s="147"/>
      <c r="D1558" s="148"/>
      <c r="E1558" s="149"/>
      <c r="F1558" s="150"/>
      <c r="G1558" s="143"/>
      <c r="H1558" s="143"/>
      <c r="I1558" s="142"/>
      <c r="J1558" s="142"/>
      <c r="K1558" s="144"/>
      <c r="L1558" s="151"/>
      <c r="M1558" s="146" t="str">
        <f t="shared" si="25"/>
        <v xml:space="preserve">   </v>
      </c>
    </row>
    <row r="1559" spans="1:13" s="62" customFormat="1" hidden="1" x14ac:dyDescent="0.2">
      <c r="A1559" s="363"/>
      <c r="B1559" s="365"/>
      <c r="C1559" s="147"/>
      <c r="D1559" s="148"/>
      <c r="E1559" s="149"/>
      <c r="F1559" s="150"/>
      <c r="G1559" s="143"/>
      <c r="H1559" s="143"/>
      <c r="I1559" s="142"/>
      <c r="J1559" s="142"/>
      <c r="K1559" s="144"/>
      <c r="L1559" s="151"/>
      <c r="M1559" s="146" t="str">
        <f t="shared" si="25"/>
        <v xml:space="preserve">   </v>
      </c>
    </row>
    <row r="1560" spans="1:13" s="62" customFormat="1" hidden="1" x14ac:dyDescent="0.2">
      <c r="A1560" s="363"/>
      <c r="B1560" s="365"/>
      <c r="C1560" s="147"/>
      <c r="D1560" s="148"/>
      <c r="E1560" s="149"/>
      <c r="F1560" s="150"/>
      <c r="G1560" s="143"/>
      <c r="H1560" s="143"/>
      <c r="I1560" s="142"/>
      <c r="J1560" s="142"/>
      <c r="K1560" s="144"/>
      <c r="L1560" s="151"/>
      <c r="M1560" s="146" t="str">
        <f t="shared" si="25"/>
        <v xml:space="preserve">   </v>
      </c>
    </row>
    <row r="1561" spans="1:13" s="62" customFormat="1" hidden="1" x14ac:dyDescent="0.2">
      <c r="A1561" s="363"/>
      <c r="B1561" s="365"/>
      <c r="C1561" s="147"/>
      <c r="D1561" s="148"/>
      <c r="E1561" s="149"/>
      <c r="F1561" s="150"/>
      <c r="G1561" s="143"/>
      <c r="H1561" s="143"/>
      <c r="I1561" s="142"/>
      <c r="J1561" s="142"/>
      <c r="K1561" s="144"/>
      <c r="L1561" s="151"/>
      <c r="M1561" s="146" t="str">
        <f t="shared" si="25"/>
        <v xml:space="preserve">   </v>
      </c>
    </row>
    <row r="1562" spans="1:13" s="62" customFormat="1" hidden="1" x14ac:dyDescent="0.2">
      <c r="A1562" s="363"/>
      <c r="B1562" s="365"/>
      <c r="C1562" s="147"/>
      <c r="D1562" s="148"/>
      <c r="E1562" s="149"/>
      <c r="F1562" s="150"/>
      <c r="G1562" s="143"/>
      <c r="H1562" s="143"/>
      <c r="I1562" s="142"/>
      <c r="J1562" s="142"/>
      <c r="K1562" s="144"/>
      <c r="L1562" s="151"/>
      <c r="M1562" s="146" t="str">
        <f t="shared" si="25"/>
        <v xml:space="preserve">   </v>
      </c>
    </row>
    <row r="1563" spans="1:13" s="62" customFormat="1" hidden="1" x14ac:dyDescent="0.2">
      <c r="A1563" s="363"/>
      <c r="B1563" s="365"/>
      <c r="C1563" s="147"/>
      <c r="D1563" s="148"/>
      <c r="E1563" s="149"/>
      <c r="F1563" s="150"/>
      <c r="G1563" s="143"/>
      <c r="H1563" s="143"/>
      <c r="I1563" s="142"/>
      <c r="J1563" s="142"/>
      <c r="K1563" s="144"/>
      <c r="L1563" s="151"/>
      <c r="M1563" s="146" t="str">
        <f t="shared" si="25"/>
        <v xml:space="preserve">   </v>
      </c>
    </row>
    <row r="1564" spans="1:13" s="62" customFormat="1" hidden="1" x14ac:dyDescent="0.2">
      <c r="A1564" s="363"/>
      <c r="B1564" s="365"/>
      <c r="C1564" s="147"/>
      <c r="D1564" s="148"/>
      <c r="E1564" s="149"/>
      <c r="F1564" s="150"/>
      <c r="G1564" s="143"/>
      <c r="H1564" s="143"/>
      <c r="I1564" s="142"/>
      <c r="J1564" s="142"/>
      <c r="K1564" s="144"/>
      <c r="L1564" s="151"/>
      <c r="M1564" s="146" t="str">
        <f t="shared" si="25"/>
        <v xml:space="preserve">   </v>
      </c>
    </row>
    <row r="1565" spans="1:13" s="62" customFormat="1" ht="12.75" hidden="1" customHeight="1" x14ac:dyDescent="0.2">
      <c r="A1565" s="363" t="s">
        <v>131</v>
      </c>
      <c r="B1565" s="365" t="s">
        <v>105</v>
      </c>
      <c r="C1565" s="142"/>
      <c r="D1565" s="142"/>
      <c r="E1565" s="142"/>
      <c r="F1565" s="142"/>
      <c r="G1565" s="143"/>
      <c r="H1565" s="143"/>
      <c r="I1565" s="142"/>
      <c r="J1565" s="142"/>
      <c r="K1565" s="144"/>
      <c r="L1565" s="145" t="str">
        <f>CONCATENATE(C1565," ",D1565," ",E1565," ",F1565," ",C1566," ",D1566," ",E1566," ",F1566)</f>
        <v xml:space="preserve">       </v>
      </c>
      <c r="M1565" s="146" t="str">
        <f t="shared" si="25"/>
        <v xml:space="preserve">   </v>
      </c>
    </row>
    <row r="1566" spans="1:13" s="62" customFormat="1" hidden="1" x14ac:dyDescent="0.2">
      <c r="A1566" s="363"/>
      <c r="B1566" s="365"/>
      <c r="C1566" s="147"/>
      <c r="D1566" s="148"/>
      <c r="E1566" s="149"/>
      <c r="F1566" s="150"/>
      <c r="G1566" s="143"/>
      <c r="H1566" s="143"/>
      <c r="I1566" s="142"/>
      <c r="J1566" s="142"/>
      <c r="K1566" s="144"/>
      <c r="L1566" s="151"/>
      <c r="M1566" s="146" t="str">
        <f t="shared" si="25"/>
        <v xml:space="preserve">   </v>
      </c>
    </row>
    <row r="1567" spans="1:13" s="62" customFormat="1" hidden="1" x14ac:dyDescent="0.2">
      <c r="A1567" s="363"/>
      <c r="B1567" s="365"/>
      <c r="C1567" s="147"/>
      <c r="D1567" s="148"/>
      <c r="E1567" s="149"/>
      <c r="F1567" s="150"/>
      <c r="G1567" s="143"/>
      <c r="H1567" s="143"/>
      <c r="I1567" s="142"/>
      <c r="J1567" s="142"/>
      <c r="K1567" s="144"/>
      <c r="L1567" s="151"/>
      <c r="M1567" s="146" t="str">
        <f t="shared" si="25"/>
        <v xml:space="preserve">   </v>
      </c>
    </row>
    <row r="1568" spans="1:13" s="62" customFormat="1" hidden="1" x14ac:dyDescent="0.2">
      <c r="A1568" s="363"/>
      <c r="B1568" s="365"/>
      <c r="C1568" s="147"/>
      <c r="D1568" s="148"/>
      <c r="E1568" s="149"/>
      <c r="F1568" s="150"/>
      <c r="G1568" s="143"/>
      <c r="H1568" s="143"/>
      <c r="I1568" s="142"/>
      <c r="J1568" s="142"/>
      <c r="K1568" s="144"/>
      <c r="L1568" s="151"/>
      <c r="M1568" s="146" t="str">
        <f t="shared" si="25"/>
        <v xml:space="preserve">   </v>
      </c>
    </row>
    <row r="1569" spans="1:13" s="62" customFormat="1" hidden="1" x14ac:dyDescent="0.2">
      <c r="A1569" s="363"/>
      <c r="B1569" s="365"/>
      <c r="C1569" s="147"/>
      <c r="D1569" s="148"/>
      <c r="E1569" s="149"/>
      <c r="F1569" s="150"/>
      <c r="G1569" s="143"/>
      <c r="H1569" s="143"/>
      <c r="I1569" s="142"/>
      <c r="J1569" s="142"/>
      <c r="K1569" s="144"/>
      <c r="L1569" s="151"/>
      <c r="M1569" s="146" t="str">
        <f t="shared" si="25"/>
        <v xml:space="preserve">   </v>
      </c>
    </row>
    <row r="1570" spans="1:13" s="62" customFormat="1" hidden="1" x14ac:dyDescent="0.2">
      <c r="A1570" s="363"/>
      <c r="B1570" s="365"/>
      <c r="C1570" s="147"/>
      <c r="D1570" s="148"/>
      <c r="E1570" s="149"/>
      <c r="F1570" s="150"/>
      <c r="G1570" s="143"/>
      <c r="H1570" s="143"/>
      <c r="I1570" s="142"/>
      <c r="J1570" s="142"/>
      <c r="K1570" s="144"/>
      <c r="L1570" s="151"/>
      <c r="M1570" s="146" t="str">
        <f t="shared" si="25"/>
        <v xml:space="preserve">   </v>
      </c>
    </row>
    <row r="1571" spans="1:13" s="62" customFormat="1" hidden="1" x14ac:dyDescent="0.2">
      <c r="A1571" s="363"/>
      <c r="B1571" s="365"/>
      <c r="C1571" s="147"/>
      <c r="D1571" s="148"/>
      <c r="E1571" s="149"/>
      <c r="F1571" s="150"/>
      <c r="G1571" s="143"/>
      <c r="H1571" s="143"/>
      <c r="I1571" s="142"/>
      <c r="J1571" s="142"/>
      <c r="K1571" s="144"/>
      <c r="L1571" s="151"/>
      <c r="M1571" s="146" t="str">
        <f t="shared" si="25"/>
        <v xml:space="preserve">   </v>
      </c>
    </row>
    <row r="1572" spans="1:13" s="62" customFormat="1" hidden="1" x14ac:dyDescent="0.2">
      <c r="A1572" s="363"/>
      <c r="B1572" s="365"/>
      <c r="C1572" s="147"/>
      <c r="D1572" s="148"/>
      <c r="E1572" s="149"/>
      <c r="F1572" s="150"/>
      <c r="G1572" s="143"/>
      <c r="H1572" s="143"/>
      <c r="I1572" s="142"/>
      <c r="J1572" s="142"/>
      <c r="K1572" s="144"/>
      <c r="L1572" s="151"/>
      <c r="M1572" s="146" t="str">
        <f t="shared" si="25"/>
        <v xml:space="preserve">   </v>
      </c>
    </row>
    <row r="1573" spans="1:13" s="62" customFormat="1" hidden="1" x14ac:dyDescent="0.2">
      <c r="A1573" s="363"/>
      <c r="B1573" s="365"/>
      <c r="C1573" s="147"/>
      <c r="D1573" s="148"/>
      <c r="E1573" s="149"/>
      <c r="F1573" s="150"/>
      <c r="G1573" s="143"/>
      <c r="H1573" s="143"/>
      <c r="I1573" s="142"/>
      <c r="J1573" s="142"/>
      <c r="K1573" s="144"/>
      <c r="L1573" s="151"/>
      <c r="M1573" s="146" t="str">
        <f t="shared" si="25"/>
        <v xml:space="preserve">   </v>
      </c>
    </row>
    <row r="1574" spans="1:13" s="62" customFormat="1" hidden="1" x14ac:dyDescent="0.2">
      <c r="A1574" s="363"/>
      <c r="B1574" s="365"/>
      <c r="C1574" s="147"/>
      <c r="D1574" s="148"/>
      <c r="E1574" s="149"/>
      <c r="F1574" s="150"/>
      <c r="G1574" s="143"/>
      <c r="H1574" s="143"/>
      <c r="I1574" s="142"/>
      <c r="J1574" s="142"/>
      <c r="K1574" s="144"/>
      <c r="L1574" s="151"/>
      <c r="M1574" s="146" t="str">
        <f t="shared" si="25"/>
        <v xml:space="preserve">   </v>
      </c>
    </row>
    <row r="1575" spans="1:13" s="62" customFormat="1" ht="12.75" hidden="1" customHeight="1" x14ac:dyDescent="0.2">
      <c r="A1575" s="363" t="s">
        <v>131</v>
      </c>
      <c r="B1575" s="365" t="s">
        <v>105</v>
      </c>
      <c r="C1575" s="142"/>
      <c r="D1575" s="142"/>
      <c r="E1575" s="142"/>
      <c r="F1575" s="142"/>
      <c r="G1575" s="143"/>
      <c r="H1575" s="143"/>
      <c r="I1575" s="142"/>
      <c r="J1575" s="142"/>
      <c r="K1575" s="144"/>
      <c r="L1575" s="145" t="str">
        <f>CONCATENATE(C1575," ",D1575," ",E1575," ",F1575," ",C1576," ",D1576," ",E1576," ",F1576)</f>
        <v xml:space="preserve">       </v>
      </c>
      <c r="M1575" s="146" t="str">
        <f t="shared" si="25"/>
        <v xml:space="preserve">   </v>
      </c>
    </row>
    <row r="1576" spans="1:13" s="62" customFormat="1" hidden="1" x14ac:dyDescent="0.2">
      <c r="A1576" s="363"/>
      <c r="B1576" s="365"/>
      <c r="C1576" s="147"/>
      <c r="D1576" s="148"/>
      <c r="E1576" s="149"/>
      <c r="F1576" s="150"/>
      <c r="G1576" s="143"/>
      <c r="H1576" s="143"/>
      <c r="I1576" s="142"/>
      <c r="J1576" s="142"/>
      <c r="K1576" s="144"/>
      <c r="L1576" s="151"/>
      <c r="M1576" s="146" t="str">
        <f t="shared" si="25"/>
        <v xml:space="preserve">   </v>
      </c>
    </row>
    <row r="1577" spans="1:13" s="62" customFormat="1" hidden="1" x14ac:dyDescent="0.2">
      <c r="A1577" s="363"/>
      <c r="B1577" s="365"/>
      <c r="C1577" s="147"/>
      <c r="D1577" s="148"/>
      <c r="E1577" s="149"/>
      <c r="F1577" s="150"/>
      <c r="G1577" s="143"/>
      <c r="H1577" s="143"/>
      <c r="I1577" s="142"/>
      <c r="J1577" s="142"/>
      <c r="K1577" s="144"/>
      <c r="L1577" s="151"/>
      <c r="M1577" s="146" t="str">
        <f t="shared" si="25"/>
        <v xml:space="preserve">   </v>
      </c>
    </row>
    <row r="1578" spans="1:13" s="62" customFormat="1" hidden="1" x14ac:dyDescent="0.2">
      <c r="A1578" s="363"/>
      <c r="B1578" s="365"/>
      <c r="C1578" s="147"/>
      <c r="D1578" s="148"/>
      <c r="E1578" s="149"/>
      <c r="F1578" s="150"/>
      <c r="G1578" s="143"/>
      <c r="H1578" s="143"/>
      <c r="I1578" s="142"/>
      <c r="J1578" s="142"/>
      <c r="K1578" s="144"/>
      <c r="L1578" s="151"/>
      <c r="M1578" s="146" t="str">
        <f t="shared" si="25"/>
        <v xml:space="preserve">   </v>
      </c>
    </row>
    <row r="1579" spans="1:13" s="62" customFormat="1" hidden="1" x14ac:dyDescent="0.2">
      <c r="A1579" s="363"/>
      <c r="B1579" s="365"/>
      <c r="C1579" s="147"/>
      <c r="D1579" s="148"/>
      <c r="E1579" s="149"/>
      <c r="F1579" s="150"/>
      <c r="G1579" s="143"/>
      <c r="H1579" s="143"/>
      <c r="I1579" s="142"/>
      <c r="J1579" s="142"/>
      <c r="K1579" s="144"/>
      <c r="L1579" s="151"/>
      <c r="M1579" s="146" t="str">
        <f t="shared" si="25"/>
        <v xml:space="preserve">   </v>
      </c>
    </row>
    <row r="1580" spans="1:13" s="62" customFormat="1" hidden="1" x14ac:dyDescent="0.2">
      <c r="A1580" s="363"/>
      <c r="B1580" s="365"/>
      <c r="C1580" s="147"/>
      <c r="D1580" s="148"/>
      <c r="E1580" s="149"/>
      <c r="F1580" s="150"/>
      <c r="G1580" s="143"/>
      <c r="H1580" s="143"/>
      <c r="I1580" s="142"/>
      <c r="J1580" s="142"/>
      <c r="K1580" s="144"/>
      <c r="L1580" s="151"/>
      <c r="M1580" s="146" t="str">
        <f t="shared" si="25"/>
        <v xml:space="preserve">   </v>
      </c>
    </row>
    <row r="1581" spans="1:13" s="62" customFormat="1" hidden="1" x14ac:dyDescent="0.2">
      <c r="A1581" s="363"/>
      <c r="B1581" s="365"/>
      <c r="C1581" s="147"/>
      <c r="D1581" s="148"/>
      <c r="E1581" s="149"/>
      <c r="F1581" s="150"/>
      <c r="G1581" s="143"/>
      <c r="H1581" s="143"/>
      <c r="I1581" s="142"/>
      <c r="J1581" s="142"/>
      <c r="K1581" s="144"/>
      <c r="L1581" s="151"/>
      <c r="M1581" s="146" t="str">
        <f t="shared" si="25"/>
        <v xml:space="preserve">   </v>
      </c>
    </row>
    <row r="1582" spans="1:13" s="62" customFormat="1" hidden="1" x14ac:dyDescent="0.2">
      <c r="A1582" s="363"/>
      <c r="B1582" s="365"/>
      <c r="C1582" s="147"/>
      <c r="D1582" s="148"/>
      <c r="E1582" s="149"/>
      <c r="F1582" s="150"/>
      <c r="G1582" s="143"/>
      <c r="H1582" s="143"/>
      <c r="I1582" s="142"/>
      <c r="J1582" s="142"/>
      <c r="K1582" s="144"/>
      <c r="L1582" s="151"/>
      <c r="M1582" s="146" t="str">
        <f t="shared" si="25"/>
        <v xml:space="preserve">   </v>
      </c>
    </row>
    <row r="1583" spans="1:13" s="62" customFormat="1" hidden="1" x14ac:dyDescent="0.2">
      <c r="A1583" s="363"/>
      <c r="B1583" s="365"/>
      <c r="C1583" s="147"/>
      <c r="D1583" s="148"/>
      <c r="E1583" s="149"/>
      <c r="F1583" s="150"/>
      <c r="G1583" s="143"/>
      <c r="H1583" s="143"/>
      <c r="I1583" s="142"/>
      <c r="J1583" s="142"/>
      <c r="K1583" s="144"/>
      <c r="L1583" s="151"/>
      <c r="M1583" s="146" t="str">
        <f t="shared" si="25"/>
        <v xml:space="preserve">   </v>
      </c>
    </row>
    <row r="1584" spans="1:13" s="62" customFormat="1" hidden="1" x14ac:dyDescent="0.2">
      <c r="A1584" s="363"/>
      <c r="B1584" s="365"/>
      <c r="C1584" s="147"/>
      <c r="D1584" s="148"/>
      <c r="E1584" s="149"/>
      <c r="F1584" s="150"/>
      <c r="G1584" s="143"/>
      <c r="H1584" s="143"/>
      <c r="I1584" s="142"/>
      <c r="J1584" s="142"/>
      <c r="K1584" s="144"/>
      <c r="L1584" s="151"/>
      <c r="M1584" s="146" t="str">
        <f t="shared" si="25"/>
        <v xml:space="preserve">   </v>
      </c>
    </row>
    <row r="1585" spans="1:13" s="62" customFormat="1" ht="12.75" hidden="1" customHeight="1" x14ac:dyDescent="0.2">
      <c r="A1585" s="363" t="s">
        <v>131</v>
      </c>
      <c r="B1585" s="365" t="s">
        <v>105</v>
      </c>
      <c r="C1585" s="142"/>
      <c r="D1585" s="142"/>
      <c r="E1585" s="142"/>
      <c r="F1585" s="142"/>
      <c r="G1585" s="143"/>
      <c r="H1585" s="143"/>
      <c r="I1585" s="142"/>
      <c r="J1585" s="142"/>
      <c r="K1585" s="144"/>
      <c r="L1585" s="145" t="str">
        <f>CONCATENATE(C1585," ",D1585," ",E1585," ",F1585," ",C1586," ",D1586," ",E1586," ",F1586)</f>
        <v xml:space="preserve">       </v>
      </c>
      <c r="M1585" s="146" t="str">
        <f t="shared" si="25"/>
        <v xml:space="preserve">   </v>
      </c>
    </row>
    <row r="1586" spans="1:13" s="62" customFormat="1" hidden="1" x14ac:dyDescent="0.2">
      <c r="A1586" s="363"/>
      <c r="B1586" s="365"/>
      <c r="C1586" s="147"/>
      <c r="D1586" s="148"/>
      <c r="E1586" s="149"/>
      <c r="F1586" s="150"/>
      <c r="G1586" s="143"/>
      <c r="H1586" s="143"/>
      <c r="I1586" s="142"/>
      <c r="J1586" s="142"/>
      <c r="K1586" s="144"/>
      <c r="L1586" s="151"/>
      <c r="M1586" s="146" t="str">
        <f t="shared" si="25"/>
        <v xml:space="preserve">   </v>
      </c>
    </row>
    <row r="1587" spans="1:13" s="62" customFormat="1" hidden="1" x14ac:dyDescent="0.2">
      <c r="A1587" s="363"/>
      <c r="B1587" s="365"/>
      <c r="C1587" s="147"/>
      <c r="D1587" s="148"/>
      <c r="E1587" s="149"/>
      <c r="F1587" s="150"/>
      <c r="G1587" s="143"/>
      <c r="H1587" s="143"/>
      <c r="I1587" s="142"/>
      <c r="J1587" s="142"/>
      <c r="K1587" s="144"/>
      <c r="L1587" s="151"/>
      <c r="M1587" s="146" t="str">
        <f t="shared" si="25"/>
        <v xml:space="preserve">   </v>
      </c>
    </row>
    <row r="1588" spans="1:13" s="62" customFormat="1" hidden="1" x14ac:dyDescent="0.2">
      <c r="A1588" s="363"/>
      <c r="B1588" s="365"/>
      <c r="C1588" s="147"/>
      <c r="D1588" s="148"/>
      <c r="E1588" s="149"/>
      <c r="F1588" s="150"/>
      <c r="G1588" s="143"/>
      <c r="H1588" s="143"/>
      <c r="I1588" s="142"/>
      <c r="J1588" s="142"/>
      <c r="K1588" s="144"/>
      <c r="L1588" s="151"/>
      <c r="M1588" s="146" t="str">
        <f t="shared" si="25"/>
        <v xml:space="preserve">   </v>
      </c>
    </row>
    <row r="1589" spans="1:13" s="62" customFormat="1" hidden="1" x14ac:dyDescent="0.2">
      <c r="A1589" s="363"/>
      <c r="B1589" s="365"/>
      <c r="C1589" s="147"/>
      <c r="D1589" s="148"/>
      <c r="E1589" s="149"/>
      <c r="F1589" s="150"/>
      <c r="G1589" s="143"/>
      <c r="H1589" s="143"/>
      <c r="I1589" s="142"/>
      <c r="J1589" s="142"/>
      <c r="K1589" s="144"/>
      <c r="L1589" s="151"/>
      <c r="M1589" s="146" t="str">
        <f t="shared" si="25"/>
        <v xml:space="preserve">   </v>
      </c>
    </row>
    <row r="1590" spans="1:13" s="62" customFormat="1" hidden="1" x14ac:dyDescent="0.2">
      <c r="A1590" s="363"/>
      <c r="B1590" s="365"/>
      <c r="C1590" s="147"/>
      <c r="D1590" s="148"/>
      <c r="E1590" s="149"/>
      <c r="F1590" s="150"/>
      <c r="G1590" s="143"/>
      <c r="H1590" s="143"/>
      <c r="I1590" s="142"/>
      <c r="J1590" s="142"/>
      <c r="K1590" s="144"/>
      <c r="L1590" s="151"/>
      <c r="M1590" s="146" t="str">
        <f t="shared" si="25"/>
        <v xml:space="preserve">   </v>
      </c>
    </row>
    <row r="1591" spans="1:13" s="62" customFormat="1" hidden="1" x14ac:dyDescent="0.2">
      <c r="A1591" s="363"/>
      <c r="B1591" s="365"/>
      <c r="C1591" s="147"/>
      <c r="D1591" s="148"/>
      <c r="E1591" s="149"/>
      <c r="F1591" s="150"/>
      <c r="G1591" s="143"/>
      <c r="H1591" s="143"/>
      <c r="I1591" s="142"/>
      <c r="J1591" s="142"/>
      <c r="K1591" s="144"/>
      <c r="L1591" s="151"/>
      <c r="M1591" s="146" t="str">
        <f t="shared" si="25"/>
        <v xml:space="preserve">   </v>
      </c>
    </row>
    <row r="1592" spans="1:13" s="62" customFormat="1" hidden="1" x14ac:dyDescent="0.2">
      <c r="A1592" s="363"/>
      <c r="B1592" s="365"/>
      <c r="C1592" s="147"/>
      <c r="D1592" s="148"/>
      <c r="E1592" s="149"/>
      <c r="F1592" s="150"/>
      <c r="G1592" s="143"/>
      <c r="H1592" s="143"/>
      <c r="I1592" s="142"/>
      <c r="J1592" s="142"/>
      <c r="K1592" s="144"/>
      <c r="L1592" s="151"/>
      <c r="M1592" s="146" t="str">
        <f t="shared" si="25"/>
        <v xml:space="preserve">   </v>
      </c>
    </row>
    <row r="1593" spans="1:13" s="62" customFormat="1" hidden="1" x14ac:dyDescent="0.2">
      <c r="A1593" s="363"/>
      <c r="B1593" s="365"/>
      <c r="C1593" s="147"/>
      <c r="D1593" s="148"/>
      <c r="E1593" s="149"/>
      <c r="F1593" s="150"/>
      <c r="G1593" s="143"/>
      <c r="H1593" s="143"/>
      <c r="I1593" s="142"/>
      <c r="J1593" s="142"/>
      <c r="K1593" s="144"/>
      <c r="L1593" s="151"/>
      <c r="M1593" s="146" t="str">
        <f t="shared" si="25"/>
        <v xml:space="preserve">   </v>
      </c>
    </row>
    <row r="1594" spans="1:13" s="62" customFormat="1" hidden="1" x14ac:dyDescent="0.2">
      <c r="A1594" s="363"/>
      <c r="B1594" s="365"/>
      <c r="C1594" s="147"/>
      <c r="D1594" s="148"/>
      <c r="E1594" s="149"/>
      <c r="F1594" s="150"/>
      <c r="G1594" s="143"/>
      <c r="H1594" s="143"/>
      <c r="I1594" s="142"/>
      <c r="J1594" s="142"/>
      <c r="K1594" s="144"/>
      <c r="L1594" s="151"/>
      <c r="M1594" s="146" t="str">
        <f t="shared" si="25"/>
        <v xml:space="preserve">   </v>
      </c>
    </row>
    <row r="1595" spans="1:13" s="62" customFormat="1" ht="12.75" hidden="1" customHeight="1" x14ac:dyDescent="0.2">
      <c r="A1595" s="363" t="s">
        <v>131</v>
      </c>
      <c r="B1595" s="365" t="s">
        <v>105</v>
      </c>
      <c r="C1595" s="142"/>
      <c r="D1595" s="142"/>
      <c r="E1595" s="142"/>
      <c r="F1595" s="142"/>
      <c r="G1595" s="143"/>
      <c r="H1595" s="143"/>
      <c r="I1595" s="142"/>
      <c r="J1595" s="142"/>
      <c r="K1595" s="144"/>
      <c r="L1595" s="145" t="str">
        <f>CONCATENATE(C1595," ",D1595," ",E1595," ",F1595," ",C1596," ",D1596," ",E1596," ",F1596)</f>
        <v xml:space="preserve">       </v>
      </c>
      <c r="M1595" s="146" t="str">
        <f t="shared" si="25"/>
        <v xml:space="preserve">   </v>
      </c>
    </row>
    <row r="1596" spans="1:13" s="62" customFormat="1" hidden="1" x14ac:dyDescent="0.2">
      <c r="A1596" s="363"/>
      <c r="B1596" s="365"/>
      <c r="C1596" s="147"/>
      <c r="D1596" s="148"/>
      <c r="E1596" s="149"/>
      <c r="F1596" s="150"/>
      <c r="G1596" s="143"/>
      <c r="H1596" s="143"/>
      <c r="I1596" s="142"/>
      <c r="J1596" s="142"/>
      <c r="K1596" s="144"/>
      <c r="L1596" s="151"/>
      <c r="M1596" s="146" t="str">
        <f t="shared" si="25"/>
        <v xml:space="preserve">   </v>
      </c>
    </row>
    <row r="1597" spans="1:13" s="62" customFormat="1" hidden="1" x14ac:dyDescent="0.2">
      <c r="A1597" s="363"/>
      <c r="B1597" s="365"/>
      <c r="C1597" s="147"/>
      <c r="D1597" s="148"/>
      <c r="E1597" s="149"/>
      <c r="F1597" s="150"/>
      <c r="G1597" s="143"/>
      <c r="H1597" s="143"/>
      <c r="I1597" s="142"/>
      <c r="J1597" s="142"/>
      <c r="K1597" s="144"/>
      <c r="L1597" s="151"/>
      <c r="M1597" s="146" t="str">
        <f t="shared" si="25"/>
        <v xml:space="preserve">   </v>
      </c>
    </row>
    <row r="1598" spans="1:13" s="62" customFormat="1" hidden="1" x14ac:dyDescent="0.2">
      <c r="A1598" s="363"/>
      <c r="B1598" s="365"/>
      <c r="C1598" s="147"/>
      <c r="D1598" s="148"/>
      <c r="E1598" s="149"/>
      <c r="F1598" s="150"/>
      <c r="G1598" s="143"/>
      <c r="H1598" s="143"/>
      <c r="I1598" s="142"/>
      <c r="J1598" s="142"/>
      <c r="K1598" s="144"/>
      <c r="L1598" s="151"/>
      <c r="M1598" s="146" t="str">
        <f t="shared" si="25"/>
        <v xml:space="preserve">   </v>
      </c>
    </row>
    <row r="1599" spans="1:13" s="62" customFormat="1" hidden="1" x14ac:dyDescent="0.2">
      <c r="A1599" s="363"/>
      <c r="B1599" s="365"/>
      <c r="C1599" s="147"/>
      <c r="D1599" s="148"/>
      <c r="E1599" s="149"/>
      <c r="F1599" s="150"/>
      <c r="G1599" s="143"/>
      <c r="H1599" s="143"/>
      <c r="I1599" s="142"/>
      <c r="J1599" s="142"/>
      <c r="K1599" s="144"/>
      <c r="L1599" s="151"/>
      <c r="M1599" s="146" t="str">
        <f t="shared" si="25"/>
        <v xml:space="preserve">   </v>
      </c>
    </row>
    <row r="1600" spans="1:13" s="62" customFormat="1" hidden="1" x14ac:dyDescent="0.2">
      <c r="A1600" s="363"/>
      <c r="B1600" s="365"/>
      <c r="C1600" s="147"/>
      <c r="D1600" s="148"/>
      <c r="E1600" s="149"/>
      <c r="F1600" s="150"/>
      <c r="G1600" s="143"/>
      <c r="H1600" s="143"/>
      <c r="I1600" s="142"/>
      <c r="J1600" s="142"/>
      <c r="K1600" s="144"/>
      <c r="L1600" s="151"/>
      <c r="M1600" s="146" t="str">
        <f t="shared" si="25"/>
        <v xml:space="preserve">   </v>
      </c>
    </row>
    <row r="1601" spans="1:13" s="62" customFormat="1" hidden="1" x14ac:dyDescent="0.2">
      <c r="A1601" s="363"/>
      <c r="B1601" s="365"/>
      <c r="C1601" s="147"/>
      <c r="D1601" s="148"/>
      <c r="E1601" s="149"/>
      <c r="F1601" s="150"/>
      <c r="G1601" s="143"/>
      <c r="H1601" s="143"/>
      <c r="I1601" s="142"/>
      <c r="J1601" s="142"/>
      <c r="K1601" s="144"/>
      <c r="L1601" s="151"/>
      <c r="M1601" s="146" t="str">
        <f t="shared" si="25"/>
        <v xml:space="preserve">   </v>
      </c>
    </row>
    <row r="1602" spans="1:13" s="62" customFormat="1" hidden="1" x14ac:dyDescent="0.2">
      <c r="A1602" s="363"/>
      <c r="B1602" s="365"/>
      <c r="C1602" s="147"/>
      <c r="D1602" s="148"/>
      <c r="E1602" s="149"/>
      <c r="F1602" s="150"/>
      <c r="G1602" s="143"/>
      <c r="H1602" s="143"/>
      <c r="I1602" s="142"/>
      <c r="J1602" s="142"/>
      <c r="K1602" s="144"/>
      <c r="L1602" s="151"/>
      <c r="M1602" s="146" t="str">
        <f t="shared" si="25"/>
        <v xml:space="preserve">   </v>
      </c>
    </row>
    <row r="1603" spans="1:13" s="62" customFormat="1" hidden="1" x14ac:dyDescent="0.2">
      <c r="A1603" s="363"/>
      <c r="B1603" s="365"/>
      <c r="C1603" s="147"/>
      <c r="D1603" s="148"/>
      <c r="E1603" s="149"/>
      <c r="F1603" s="150"/>
      <c r="G1603" s="143"/>
      <c r="H1603" s="143"/>
      <c r="I1603" s="142"/>
      <c r="J1603" s="142"/>
      <c r="K1603" s="144"/>
      <c r="L1603" s="151"/>
      <c r="M1603" s="146" t="str">
        <f t="shared" si="25"/>
        <v xml:space="preserve">   </v>
      </c>
    </row>
    <row r="1604" spans="1:13" s="62" customFormat="1" hidden="1" x14ac:dyDescent="0.2">
      <c r="A1604" s="363"/>
      <c r="B1604" s="365"/>
      <c r="C1604" s="147"/>
      <c r="D1604" s="148"/>
      <c r="E1604" s="149"/>
      <c r="F1604" s="150"/>
      <c r="G1604" s="143"/>
      <c r="H1604" s="143"/>
      <c r="I1604" s="142"/>
      <c r="J1604" s="142"/>
      <c r="K1604" s="144"/>
      <c r="L1604" s="151"/>
      <c r="M1604" s="146" t="str">
        <f t="shared" si="25"/>
        <v xml:space="preserve">   </v>
      </c>
    </row>
    <row r="1605" spans="1:13" s="62" customFormat="1" ht="12.75" hidden="1" customHeight="1" x14ac:dyDescent="0.2">
      <c r="A1605" s="363" t="s">
        <v>131</v>
      </c>
      <c r="B1605" s="365" t="s">
        <v>105</v>
      </c>
      <c r="C1605" s="142"/>
      <c r="D1605" s="142"/>
      <c r="E1605" s="142"/>
      <c r="F1605" s="142"/>
      <c r="G1605" s="143"/>
      <c r="H1605" s="143"/>
      <c r="I1605" s="142"/>
      <c r="J1605" s="142"/>
      <c r="K1605" s="144"/>
      <c r="L1605" s="145" t="str">
        <f>CONCATENATE(C1605," ",D1605," ",E1605," ",F1605," ",C1606," ",D1606," ",E1606," ",F1606)</f>
        <v xml:space="preserve">       </v>
      </c>
      <c r="M1605" s="146" t="str">
        <f t="shared" si="25"/>
        <v xml:space="preserve">   </v>
      </c>
    </row>
    <row r="1606" spans="1:13" s="62" customFormat="1" hidden="1" x14ac:dyDescent="0.2">
      <c r="A1606" s="363"/>
      <c r="B1606" s="365"/>
      <c r="C1606" s="147"/>
      <c r="D1606" s="148"/>
      <c r="E1606" s="149"/>
      <c r="F1606" s="150"/>
      <c r="G1606" s="143"/>
      <c r="H1606" s="143"/>
      <c r="I1606" s="142"/>
      <c r="J1606" s="142"/>
      <c r="K1606" s="144"/>
      <c r="L1606" s="151"/>
      <c r="M1606" s="146" t="str">
        <f t="shared" si="25"/>
        <v xml:space="preserve">   </v>
      </c>
    </row>
    <row r="1607" spans="1:13" s="62" customFormat="1" hidden="1" x14ac:dyDescent="0.2">
      <c r="A1607" s="363"/>
      <c r="B1607" s="365"/>
      <c r="C1607" s="147"/>
      <c r="D1607" s="148"/>
      <c r="E1607" s="149"/>
      <c r="F1607" s="150"/>
      <c r="G1607" s="143"/>
      <c r="H1607" s="143"/>
      <c r="I1607" s="142"/>
      <c r="J1607" s="142"/>
      <c r="K1607" s="144"/>
      <c r="L1607" s="151"/>
      <c r="M1607" s="146" t="str">
        <f t="shared" si="25"/>
        <v xml:space="preserve">   </v>
      </c>
    </row>
    <row r="1608" spans="1:13" s="62" customFormat="1" hidden="1" x14ac:dyDescent="0.2">
      <c r="A1608" s="363"/>
      <c r="B1608" s="365"/>
      <c r="C1608" s="147"/>
      <c r="D1608" s="148"/>
      <c r="E1608" s="149"/>
      <c r="F1608" s="150"/>
      <c r="G1608" s="143"/>
      <c r="H1608" s="143"/>
      <c r="I1608" s="142"/>
      <c r="J1608" s="142"/>
      <c r="K1608" s="144"/>
      <c r="L1608" s="151"/>
      <c r="M1608" s="146" t="str">
        <f t="shared" si="25"/>
        <v xml:space="preserve">   </v>
      </c>
    </row>
    <row r="1609" spans="1:13" s="62" customFormat="1" hidden="1" x14ac:dyDescent="0.2">
      <c r="A1609" s="363"/>
      <c r="B1609" s="365"/>
      <c r="C1609" s="147"/>
      <c r="D1609" s="148"/>
      <c r="E1609" s="149"/>
      <c r="F1609" s="150"/>
      <c r="G1609" s="143"/>
      <c r="H1609" s="143"/>
      <c r="I1609" s="142"/>
      <c r="J1609" s="142"/>
      <c r="K1609" s="144"/>
      <c r="L1609" s="151"/>
      <c r="M1609" s="146" t="str">
        <f t="shared" si="25"/>
        <v xml:space="preserve">   </v>
      </c>
    </row>
    <row r="1610" spans="1:13" s="62" customFormat="1" hidden="1" x14ac:dyDescent="0.2">
      <c r="A1610" s="363"/>
      <c r="B1610" s="365"/>
      <c r="C1610" s="147"/>
      <c r="D1610" s="148"/>
      <c r="E1610" s="149"/>
      <c r="F1610" s="150"/>
      <c r="G1610" s="143"/>
      <c r="H1610" s="143"/>
      <c r="I1610" s="142"/>
      <c r="J1610" s="142"/>
      <c r="K1610" s="144"/>
      <c r="L1610" s="151"/>
      <c r="M1610" s="146" t="str">
        <f t="shared" si="25"/>
        <v xml:space="preserve">   </v>
      </c>
    </row>
    <row r="1611" spans="1:13" s="62" customFormat="1" hidden="1" x14ac:dyDescent="0.2">
      <c r="A1611" s="363"/>
      <c r="B1611" s="365"/>
      <c r="C1611" s="147"/>
      <c r="D1611" s="148"/>
      <c r="E1611" s="149"/>
      <c r="F1611" s="150"/>
      <c r="G1611" s="143"/>
      <c r="H1611" s="143"/>
      <c r="I1611" s="142"/>
      <c r="J1611" s="142"/>
      <c r="K1611" s="144"/>
      <c r="L1611" s="151"/>
      <c r="M1611" s="146" t="str">
        <f t="shared" ref="M1611:M1674" si="26">CONCATENATE(G1611," ",H1611," ",I1611," ",J1611)</f>
        <v xml:space="preserve">   </v>
      </c>
    </row>
    <row r="1612" spans="1:13" s="62" customFormat="1" hidden="1" x14ac:dyDescent="0.2">
      <c r="A1612" s="363"/>
      <c r="B1612" s="365"/>
      <c r="C1612" s="147"/>
      <c r="D1612" s="148"/>
      <c r="E1612" s="149"/>
      <c r="F1612" s="150"/>
      <c r="G1612" s="143"/>
      <c r="H1612" s="143"/>
      <c r="I1612" s="142"/>
      <c r="J1612" s="142"/>
      <c r="K1612" s="144"/>
      <c r="L1612" s="151"/>
      <c r="M1612" s="146" t="str">
        <f t="shared" si="26"/>
        <v xml:space="preserve">   </v>
      </c>
    </row>
    <row r="1613" spans="1:13" s="62" customFormat="1" hidden="1" x14ac:dyDescent="0.2">
      <c r="A1613" s="363"/>
      <c r="B1613" s="365"/>
      <c r="C1613" s="147"/>
      <c r="D1613" s="148"/>
      <c r="E1613" s="149"/>
      <c r="F1613" s="150"/>
      <c r="G1613" s="143"/>
      <c r="H1613" s="143"/>
      <c r="I1613" s="142"/>
      <c r="J1613" s="142"/>
      <c r="K1613" s="144"/>
      <c r="L1613" s="151"/>
      <c r="M1613" s="146" t="str">
        <f t="shared" si="26"/>
        <v xml:space="preserve">   </v>
      </c>
    </row>
    <row r="1614" spans="1:13" s="62" customFormat="1" hidden="1" x14ac:dyDescent="0.2">
      <c r="A1614" s="363"/>
      <c r="B1614" s="365"/>
      <c r="C1614" s="147"/>
      <c r="D1614" s="148"/>
      <c r="E1614" s="149"/>
      <c r="F1614" s="150"/>
      <c r="G1614" s="143"/>
      <c r="H1614" s="143"/>
      <c r="I1614" s="142"/>
      <c r="J1614" s="142"/>
      <c r="K1614" s="144"/>
      <c r="L1614" s="151"/>
      <c r="M1614" s="146" t="str">
        <f t="shared" si="26"/>
        <v xml:space="preserve">   </v>
      </c>
    </row>
    <row r="1615" spans="1:13" s="62" customFormat="1" ht="12.75" hidden="1" customHeight="1" x14ac:dyDescent="0.2">
      <c r="A1615" s="363" t="s">
        <v>131</v>
      </c>
      <c r="B1615" s="365" t="s">
        <v>105</v>
      </c>
      <c r="C1615" s="142"/>
      <c r="D1615" s="142"/>
      <c r="E1615" s="142"/>
      <c r="F1615" s="142"/>
      <c r="G1615" s="143"/>
      <c r="H1615" s="143"/>
      <c r="I1615" s="142"/>
      <c r="J1615" s="142"/>
      <c r="K1615" s="144"/>
      <c r="L1615" s="145" t="str">
        <f>CONCATENATE(C1615," ",D1615," ",E1615," ",F1615," ",C1616," ",D1616," ",E1616," ",F1616)</f>
        <v xml:space="preserve">       </v>
      </c>
      <c r="M1615" s="146" t="str">
        <f t="shared" si="26"/>
        <v xml:space="preserve">   </v>
      </c>
    </row>
    <row r="1616" spans="1:13" s="62" customFormat="1" hidden="1" x14ac:dyDescent="0.2">
      <c r="A1616" s="363"/>
      <c r="B1616" s="365"/>
      <c r="C1616" s="147"/>
      <c r="D1616" s="148"/>
      <c r="E1616" s="149"/>
      <c r="F1616" s="150"/>
      <c r="G1616" s="143"/>
      <c r="H1616" s="143"/>
      <c r="I1616" s="142"/>
      <c r="J1616" s="142"/>
      <c r="K1616" s="144"/>
      <c r="L1616" s="151"/>
      <c r="M1616" s="146" t="str">
        <f t="shared" si="26"/>
        <v xml:space="preserve">   </v>
      </c>
    </row>
    <row r="1617" spans="1:13" s="62" customFormat="1" hidden="1" x14ac:dyDescent="0.2">
      <c r="A1617" s="363"/>
      <c r="B1617" s="365"/>
      <c r="C1617" s="147"/>
      <c r="D1617" s="148"/>
      <c r="E1617" s="149"/>
      <c r="F1617" s="150"/>
      <c r="G1617" s="143"/>
      <c r="H1617" s="143"/>
      <c r="I1617" s="142"/>
      <c r="J1617" s="142"/>
      <c r="K1617" s="144"/>
      <c r="L1617" s="151"/>
      <c r="M1617" s="146" t="str">
        <f t="shared" si="26"/>
        <v xml:space="preserve">   </v>
      </c>
    </row>
    <row r="1618" spans="1:13" s="62" customFormat="1" hidden="1" x14ac:dyDescent="0.2">
      <c r="A1618" s="363"/>
      <c r="B1618" s="365"/>
      <c r="C1618" s="147"/>
      <c r="D1618" s="148"/>
      <c r="E1618" s="149"/>
      <c r="F1618" s="150"/>
      <c r="G1618" s="143"/>
      <c r="H1618" s="143"/>
      <c r="I1618" s="142"/>
      <c r="J1618" s="142"/>
      <c r="K1618" s="144"/>
      <c r="L1618" s="151"/>
      <c r="M1618" s="146" t="str">
        <f t="shared" si="26"/>
        <v xml:space="preserve">   </v>
      </c>
    </row>
    <row r="1619" spans="1:13" s="62" customFormat="1" hidden="1" x14ac:dyDescent="0.2">
      <c r="A1619" s="363"/>
      <c r="B1619" s="365"/>
      <c r="C1619" s="147"/>
      <c r="D1619" s="148"/>
      <c r="E1619" s="149"/>
      <c r="F1619" s="150"/>
      <c r="G1619" s="143"/>
      <c r="H1619" s="143"/>
      <c r="I1619" s="142"/>
      <c r="J1619" s="142"/>
      <c r="K1619" s="144"/>
      <c r="L1619" s="151"/>
      <c r="M1619" s="146" t="str">
        <f t="shared" si="26"/>
        <v xml:space="preserve">   </v>
      </c>
    </row>
    <row r="1620" spans="1:13" s="62" customFormat="1" hidden="1" x14ac:dyDescent="0.2">
      <c r="A1620" s="363"/>
      <c r="B1620" s="365"/>
      <c r="C1620" s="147"/>
      <c r="D1620" s="148"/>
      <c r="E1620" s="149"/>
      <c r="F1620" s="150"/>
      <c r="G1620" s="143"/>
      <c r="H1620" s="143"/>
      <c r="I1620" s="142"/>
      <c r="J1620" s="142"/>
      <c r="K1620" s="144"/>
      <c r="L1620" s="151"/>
      <c r="M1620" s="146" t="str">
        <f t="shared" si="26"/>
        <v xml:space="preserve">   </v>
      </c>
    </row>
    <row r="1621" spans="1:13" s="62" customFormat="1" hidden="1" x14ac:dyDescent="0.2">
      <c r="A1621" s="363"/>
      <c r="B1621" s="365"/>
      <c r="C1621" s="147"/>
      <c r="D1621" s="148"/>
      <c r="E1621" s="149"/>
      <c r="F1621" s="150"/>
      <c r="G1621" s="143"/>
      <c r="H1621" s="143"/>
      <c r="I1621" s="142"/>
      <c r="J1621" s="142"/>
      <c r="K1621" s="144"/>
      <c r="L1621" s="151"/>
      <c r="M1621" s="146" t="str">
        <f t="shared" si="26"/>
        <v xml:space="preserve">   </v>
      </c>
    </row>
    <row r="1622" spans="1:13" s="62" customFormat="1" hidden="1" x14ac:dyDescent="0.2">
      <c r="A1622" s="363"/>
      <c r="B1622" s="365"/>
      <c r="C1622" s="147"/>
      <c r="D1622" s="148"/>
      <c r="E1622" s="149"/>
      <c r="F1622" s="150"/>
      <c r="G1622" s="143"/>
      <c r="H1622" s="143"/>
      <c r="I1622" s="142"/>
      <c r="J1622" s="142"/>
      <c r="K1622" s="144"/>
      <c r="L1622" s="151"/>
      <c r="M1622" s="146" t="str">
        <f t="shared" si="26"/>
        <v xml:space="preserve">   </v>
      </c>
    </row>
    <row r="1623" spans="1:13" s="62" customFormat="1" hidden="1" x14ac:dyDescent="0.2">
      <c r="A1623" s="363"/>
      <c r="B1623" s="365"/>
      <c r="C1623" s="147"/>
      <c r="D1623" s="148"/>
      <c r="E1623" s="149"/>
      <c r="F1623" s="150"/>
      <c r="G1623" s="143"/>
      <c r="H1623" s="143"/>
      <c r="I1623" s="142"/>
      <c r="J1623" s="142"/>
      <c r="K1623" s="144"/>
      <c r="L1623" s="151"/>
      <c r="M1623" s="146" t="str">
        <f t="shared" si="26"/>
        <v xml:space="preserve">   </v>
      </c>
    </row>
    <row r="1624" spans="1:13" s="62" customFormat="1" hidden="1" x14ac:dyDescent="0.2">
      <c r="A1624" s="363"/>
      <c r="B1624" s="365"/>
      <c r="C1624" s="147"/>
      <c r="D1624" s="148"/>
      <c r="E1624" s="149"/>
      <c r="F1624" s="150"/>
      <c r="G1624" s="143"/>
      <c r="H1624" s="143"/>
      <c r="I1624" s="142"/>
      <c r="J1624" s="142"/>
      <c r="K1624" s="144"/>
      <c r="L1624" s="151"/>
      <c r="M1624" s="146" t="str">
        <f t="shared" si="26"/>
        <v xml:space="preserve">   </v>
      </c>
    </row>
    <row r="1625" spans="1:13" s="62" customFormat="1" ht="12.75" hidden="1" customHeight="1" x14ac:dyDescent="0.2">
      <c r="A1625" s="363" t="s">
        <v>131</v>
      </c>
      <c r="B1625" s="365" t="s">
        <v>105</v>
      </c>
      <c r="C1625" s="142"/>
      <c r="D1625" s="142"/>
      <c r="E1625" s="142"/>
      <c r="F1625" s="142"/>
      <c r="G1625" s="143"/>
      <c r="H1625" s="143"/>
      <c r="I1625" s="142"/>
      <c r="J1625" s="142"/>
      <c r="K1625" s="144"/>
      <c r="L1625" s="145" t="str">
        <f>CONCATENATE(C1625," ",D1625," ",E1625," ",F1625," ",C1626," ",D1626," ",E1626," ",F1626)</f>
        <v xml:space="preserve">       </v>
      </c>
      <c r="M1625" s="146" t="str">
        <f t="shared" si="26"/>
        <v xml:space="preserve">   </v>
      </c>
    </row>
    <row r="1626" spans="1:13" s="62" customFormat="1" hidden="1" x14ac:dyDescent="0.2">
      <c r="A1626" s="363"/>
      <c r="B1626" s="365"/>
      <c r="C1626" s="147"/>
      <c r="D1626" s="148"/>
      <c r="E1626" s="149"/>
      <c r="F1626" s="150"/>
      <c r="G1626" s="143"/>
      <c r="H1626" s="143"/>
      <c r="I1626" s="142"/>
      <c r="J1626" s="142"/>
      <c r="K1626" s="144"/>
      <c r="L1626" s="151"/>
      <c r="M1626" s="146" t="str">
        <f t="shared" si="26"/>
        <v xml:space="preserve">   </v>
      </c>
    </row>
    <row r="1627" spans="1:13" s="62" customFormat="1" hidden="1" x14ac:dyDescent="0.2">
      <c r="A1627" s="363"/>
      <c r="B1627" s="365"/>
      <c r="C1627" s="147"/>
      <c r="D1627" s="148"/>
      <c r="E1627" s="149"/>
      <c r="F1627" s="150"/>
      <c r="G1627" s="143"/>
      <c r="H1627" s="143"/>
      <c r="I1627" s="142"/>
      <c r="J1627" s="142"/>
      <c r="K1627" s="144"/>
      <c r="L1627" s="151"/>
      <c r="M1627" s="146" t="str">
        <f t="shared" si="26"/>
        <v xml:space="preserve">   </v>
      </c>
    </row>
    <row r="1628" spans="1:13" s="62" customFormat="1" hidden="1" x14ac:dyDescent="0.2">
      <c r="A1628" s="363"/>
      <c r="B1628" s="365"/>
      <c r="C1628" s="147"/>
      <c r="D1628" s="148"/>
      <c r="E1628" s="149"/>
      <c r="F1628" s="150"/>
      <c r="G1628" s="143"/>
      <c r="H1628" s="143"/>
      <c r="I1628" s="142"/>
      <c r="J1628" s="142"/>
      <c r="K1628" s="144"/>
      <c r="L1628" s="151"/>
      <c r="M1628" s="146" t="str">
        <f t="shared" si="26"/>
        <v xml:space="preserve">   </v>
      </c>
    </row>
    <row r="1629" spans="1:13" s="62" customFormat="1" hidden="1" x14ac:dyDescent="0.2">
      <c r="A1629" s="363"/>
      <c r="B1629" s="365"/>
      <c r="C1629" s="147"/>
      <c r="D1629" s="148"/>
      <c r="E1629" s="149"/>
      <c r="F1629" s="150"/>
      <c r="G1629" s="143"/>
      <c r="H1629" s="143"/>
      <c r="I1629" s="142"/>
      <c r="J1629" s="142"/>
      <c r="K1629" s="144"/>
      <c r="L1629" s="151"/>
      <c r="M1629" s="146" t="str">
        <f t="shared" si="26"/>
        <v xml:space="preserve">   </v>
      </c>
    </row>
    <row r="1630" spans="1:13" s="62" customFormat="1" hidden="1" x14ac:dyDescent="0.2">
      <c r="A1630" s="363"/>
      <c r="B1630" s="365"/>
      <c r="C1630" s="147"/>
      <c r="D1630" s="148"/>
      <c r="E1630" s="149"/>
      <c r="F1630" s="150"/>
      <c r="G1630" s="143"/>
      <c r="H1630" s="143"/>
      <c r="I1630" s="142"/>
      <c r="J1630" s="142"/>
      <c r="K1630" s="144"/>
      <c r="L1630" s="151"/>
      <c r="M1630" s="146" t="str">
        <f t="shared" si="26"/>
        <v xml:space="preserve">   </v>
      </c>
    </row>
    <row r="1631" spans="1:13" s="62" customFormat="1" hidden="1" x14ac:dyDescent="0.2">
      <c r="A1631" s="363"/>
      <c r="B1631" s="365"/>
      <c r="C1631" s="147"/>
      <c r="D1631" s="148"/>
      <c r="E1631" s="149"/>
      <c r="F1631" s="150"/>
      <c r="G1631" s="143"/>
      <c r="H1631" s="143"/>
      <c r="I1631" s="142"/>
      <c r="J1631" s="142"/>
      <c r="K1631" s="144"/>
      <c r="L1631" s="151"/>
      <c r="M1631" s="146" t="str">
        <f t="shared" si="26"/>
        <v xml:space="preserve">   </v>
      </c>
    </row>
    <row r="1632" spans="1:13" s="62" customFormat="1" hidden="1" x14ac:dyDescent="0.2">
      <c r="A1632" s="363"/>
      <c r="B1632" s="365"/>
      <c r="C1632" s="147"/>
      <c r="D1632" s="148"/>
      <c r="E1632" s="149"/>
      <c r="F1632" s="150"/>
      <c r="G1632" s="143"/>
      <c r="H1632" s="143"/>
      <c r="I1632" s="142"/>
      <c r="J1632" s="142"/>
      <c r="K1632" s="144"/>
      <c r="L1632" s="151"/>
      <c r="M1632" s="146" t="str">
        <f t="shared" si="26"/>
        <v xml:space="preserve">   </v>
      </c>
    </row>
    <row r="1633" spans="1:13" s="62" customFormat="1" hidden="1" x14ac:dyDescent="0.2">
      <c r="A1633" s="363"/>
      <c r="B1633" s="365"/>
      <c r="C1633" s="147"/>
      <c r="D1633" s="148"/>
      <c r="E1633" s="149"/>
      <c r="F1633" s="150"/>
      <c r="G1633" s="143"/>
      <c r="H1633" s="143"/>
      <c r="I1633" s="142"/>
      <c r="J1633" s="142"/>
      <c r="K1633" s="144"/>
      <c r="L1633" s="151"/>
      <c r="M1633" s="146" t="str">
        <f t="shared" si="26"/>
        <v xml:space="preserve">   </v>
      </c>
    </row>
    <row r="1634" spans="1:13" s="62" customFormat="1" hidden="1" x14ac:dyDescent="0.2">
      <c r="A1634" s="363"/>
      <c r="B1634" s="365"/>
      <c r="C1634" s="147"/>
      <c r="D1634" s="148"/>
      <c r="E1634" s="149"/>
      <c r="F1634" s="150"/>
      <c r="G1634" s="143"/>
      <c r="H1634" s="143"/>
      <c r="I1634" s="142"/>
      <c r="J1634" s="142"/>
      <c r="K1634" s="144"/>
      <c r="L1634" s="151"/>
      <c r="M1634" s="146" t="str">
        <f t="shared" si="26"/>
        <v xml:space="preserve">   </v>
      </c>
    </row>
    <row r="1635" spans="1:13" s="62" customFormat="1" ht="12.75" hidden="1" customHeight="1" x14ac:dyDescent="0.2">
      <c r="A1635" s="363" t="s">
        <v>131</v>
      </c>
      <c r="B1635" s="365" t="s">
        <v>105</v>
      </c>
      <c r="C1635" s="142"/>
      <c r="D1635" s="142"/>
      <c r="E1635" s="142"/>
      <c r="F1635" s="142"/>
      <c r="G1635" s="143"/>
      <c r="H1635" s="143"/>
      <c r="I1635" s="142"/>
      <c r="J1635" s="142"/>
      <c r="K1635" s="144"/>
      <c r="L1635" s="145" t="str">
        <f>CONCATENATE(C1635," ",D1635," ",E1635," ",F1635," ",C1636," ",D1636," ",E1636," ",F1636)</f>
        <v xml:space="preserve">       </v>
      </c>
      <c r="M1635" s="146" t="str">
        <f t="shared" si="26"/>
        <v xml:space="preserve">   </v>
      </c>
    </row>
    <row r="1636" spans="1:13" s="62" customFormat="1" hidden="1" x14ac:dyDescent="0.2">
      <c r="A1636" s="363"/>
      <c r="B1636" s="365"/>
      <c r="C1636" s="147"/>
      <c r="D1636" s="148"/>
      <c r="E1636" s="149"/>
      <c r="F1636" s="150"/>
      <c r="G1636" s="143"/>
      <c r="H1636" s="143"/>
      <c r="I1636" s="142"/>
      <c r="J1636" s="142"/>
      <c r="K1636" s="144"/>
      <c r="L1636" s="151"/>
      <c r="M1636" s="146" t="str">
        <f t="shared" si="26"/>
        <v xml:space="preserve">   </v>
      </c>
    </row>
    <row r="1637" spans="1:13" s="62" customFormat="1" hidden="1" x14ac:dyDescent="0.2">
      <c r="A1637" s="363"/>
      <c r="B1637" s="365"/>
      <c r="C1637" s="147"/>
      <c r="D1637" s="148"/>
      <c r="E1637" s="149"/>
      <c r="F1637" s="150"/>
      <c r="G1637" s="143"/>
      <c r="H1637" s="143"/>
      <c r="I1637" s="142"/>
      <c r="J1637" s="142"/>
      <c r="K1637" s="144"/>
      <c r="L1637" s="151"/>
      <c r="M1637" s="146" t="str">
        <f t="shared" si="26"/>
        <v xml:space="preserve">   </v>
      </c>
    </row>
    <row r="1638" spans="1:13" s="62" customFormat="1" hidden="1" x14ac:dyDescent="0.2">
      <c r="A1638" s="363"/>
      <c r="B1638" s="365"/>
      <c r="C1638" s="147"/>
      <c r="D1638" s="148"/>
      <c r="E1638" s="149"/>
      <c r="F1638" s="150"/>
      <c r="G1638" s="143"/>
      <c r="H1638" s="143"/>
      <c r="I1638" s="142"/>
      <c r="J1638" s="142"/>
      <c r="K1638" s="144"/>
      <c r="L1638" s="151"/>
      <c r="M1638" s="146" t="str">
        <f t="shared" si="26"/>
        <v xml:space="preserve">   </v>
      </c>
    </row>
    <row r="1639" spans="1:13" s="62" customFormat="1" hidden="1" x14ac:dyDescent="0.2">
      <c r="A1639" s="363"/>
      <c r="B1639" s="365"/>
      <c r="C1639" s="147"/>
      <c r="D1639" s="148"/>
      <c r="E1639" s="149"/>
      <c r="F1639" s="150"/>
      <c r="G1639" s="143"/>
      <c r="H1639" s="143"/>
      <c r="I1639" s="142"/>
      <c r="J1639" s="142"/>
      <c r="K1639" s="144"/>
      <c r="L1639" s="151"/>
      <c r="M1639" s="146" t="str">
        <f t="shared" si="26"/>
        <v xml:space="preserve">   </v>
      </c>
    </row>
    <row r="1640" spans="1:13" s="62" customFormat="1" hidden="1" x14ac:dyDescent="0.2">
      <c r="A1640" s="363"/>
      <c r="B1640" s="365"/>
      <c r="C1640" s="147"/>
      <c r="D1640" s="148"/>
      <c r="E1640" s="149"/>
      <c r="F1640" s="150"/>
      <c r="G1640" s="143"/>
      <c r="H1640" s="143"/>
      <c r="I1640" s="142"/>
      <c r="J1640" s="142"/>
      <c r="K1640" s="144"/>
      <c r="L1640" s="151"/>
      <c r="M1640" s="146" t="str">
        <f t="shared" si="26"/>
        <v xml:space="preserve">   </v>
      </c>
    </row>
    <row r="1641" spans="1:13" s="62" customFormat="1" hidden="1" x14ac:dyDescent="0.2">
      <c r="A1641" s="363"/>
      <c r="B1641" s="365"/>
      <c r="C1641" s="147"/>
      <c r="D1641" s="148"/>
      <c r="E1641" s="149"/>
      <c r="F1641" s="150"/>
      <c r="G1641" s="143"/>
      <c r="H1641" s="143"/>
      <c r="I1641" s="142"/>
      <c r="J1641" s="142"/>
      <c r="K1641" s="144"/>
      <c r="L1641" s="151"/>
      <c r="M1641" s="146" t="str">
        <f t="shared" si="26"/>
        <v xml:space="preserve">   </v>
      </c>
    </row>
    <row r="1642" spans="1:13" s="62" customFormat="1" hidden="1" x14ac:dyDescent="0.2">
      <c r="A1642" s="363"/>
      <c r="B1642" s="365"/>
      <c r="C1642" s="147"/>
      <c r="D1642" s="148"/>
      <c r="E1642" s="149"/>
      <c r="F1642" s="150"/>
      <c r="G1642" s="143"/>
      <c r="H1642" s="143"/>
      <c r="I1642" s="142"/>
      <c r="J1642" s="142"/>
      <c r="K1642" s="144"/>
      <c r="L1642" s="151"/>
      <c r="M1642" s="146" t="str">
        <f t="shared" si="26"/>
        <v xml:space="preserve">   </v>
      </c>
    </row>
    <row r="1643" spans="1:13" s="62" customFormat="1" hidden="1" x14ac:dyDescent="0.2">
      <c r="A1643" s="363"/>
      <c r="B1643" s="365"/>
      <c r="C1643" s="147"/>
      <c r="D1643" s="148"/>
      <c r="E1643" s="149"/>
      <c r="F1643" s="150"/>
      <c r="G1643" s="143"/>
      <c r="H1643" s="143"/>
      <c r="I1643" s="142"/>
      <c r="J1643" s="142"/>
      <c r="K1643" s="144"/>
      <c r="L1643" s="151"/>
      <c r="M1643" s="146" t="str">
        <f t="shared" si="26"/>
        <v xml:space="preserve">   </v>
      </c>
    </row>
    <row r="1644" spans="1:13" s="62" customFormat="1" hidden="1" x14ac:dyDescent="0.2">
      <c r="A1644" s="363"/>
      <c r="B1644" s="365"/>
      <c r="C1644" s="147"/>
      <c r="D1644" s="148"/>
      <c r="E1644" s="149"/>
      <c r="F1644" s="150"/>
      <c r="G1644" s="143"/>
      <c r="H1644" s="143"/>
      <c r="I1644" s="142"/>
      <c r="J1644" s="142"/>
      <c r="K1644" s="144"/>
      <c r="L1644" s="151"/>
      <c r="M1644" s="146" t="str">
        <f t="shared" si="26"/>
        <v xml:space="preserve">   </v>
      </c>
    </row>
    <row r="1645" spans="1:13" s="62" customFormat="1" ht="12.75" hidden="1" customHeight="1" x14ac:dyDescent="0.2">
      <c r="A1645" s="363" t="s">
        <v>131</v>
      </c>
      <c r="B1645" s="365" t="s">
        <v>105</v>
      </c>
      <c r="C1645" s="142"/>
      <c r="D1645" s="142"/>
      <c r="E1645" s="142"/>
      <c r="F1645" s="142"/>
      <c r="G1645" s="143"/>
      <c r="H1645" s="143"/>
      <c r="I1645" s="142"/>
      <c r="J1645" s="142"/>
      <c r="K1645" s="144"/>
      <c r="L1645" s="145" t="str">
        <f>CONCATENATE(C1645," ",D1645," ",E1645," ",F1645," ",C1646," ",D1646," ",E1646," ",F1646)</f>
        <v xml:space="preserve">       </v>
      </c>
      <c r="M1645" s="146" t="str">
        <f t="shared" si="26"/>
        <v xml:space="preserve">   </v>
      </c>
    </row>
    <row r="1646" spans="1:13" s="62" customFormat="1" hidden="1" x14ac:dyDescent="0.2">
      <c r="A1646" s="363"/>
      <c r="B1646" s="365"/>
      <c r="C1646" s="147"/>
      <c r="D1646" s="148"/>
      <c r="E1646" s="149"/>
      <c r="F1646" s="150"/>
      <c r="G1646" s="143"/>
      <c r="H1646" s="143"/>
      <c r="I1646" s="142"/>
      <c r="J1646" s="142"/>
      <c r="K1646" s="144"/>
      <c r="L1646" s="151"/>
      <c r="M1646" s="146" t="str">
        <f t="shared" si="26"/>
        <v xml:space="preserve">   </v>
      </c>
    </row>
    <row r="1647" spans="1:13" s="62" customFormat="1" hidden="1" x14ac:dyDescent="0.2">
      <c r="A1647" s="363"/>
      <c r="B1647" s="365"/>
      <c r="C1647" s="147"/>
      <c r="D1647" s="148"/>
      <c r="E1647" s="149"/>
      <c r="F1647" s="150"/>
      <c r="G1647" s="143"/>
      <c r="H1647" s="143"/>
      <c r="I1647" s="142"/>
      <c r="J1647" s="142"/>
      <c r="K1647" s="144"/>
      <c r="L1647" s="151"/>
      <c r="M1647" s="146" t="str">
        <f t="shared" si="26"/>
        <v xml:space="preserve">   </v>
      </c>
    </row>
    <row r="1648" spans="1:13" s="62" customFormat="1" hidden="1" x14ac:dyDescent="0.2">
      <c r="A1648" s="363"/>
      <c r="B1648" s="365"/>
      <c r="C1648" s="147"/>
      <c r="D1648" s="148"/>
      <c r="E1648" s="149"/>
      <c r="F1648" s="150"/>
      <c r="G1648" s="143"/>
      <c r="H1648" s="143"/>
      <c r="I1648" s="142"/>
      <c r="J1648" s="142"/>
      <c r="K1648" s="144"/>
      <c r="L1648" s="151"/>
      <c r="M1648" s="146" t="str">
        <f t="shared" si="26"/>
        <v xml:space="preserve">   </v>
      </c>
    </row>
    <row r="1649" spans="1:13" s="62" customFormat="1" hidden="1" x14ac:dyDescent="0.2">
      <c r="A1649" s="363"/>
      <c r="B1649" s="365"/>
      <c r="C1649" s="147"/>
      <c r="D1649" s="148"/>
      <c r="E1649" s="149"/>
      <c r="F1649" s="150"/>
      <c r="G1649" s="143"/>
      <c r="H1649" s="143"/>
      <c r="I1649" s="142"/>
      <c r="J1649" s="142"/>
      <c r="K1649" s="144"/>
      <c r="L1649" s="151"/>
      <c r="M1649" s="146" t="str">
        <f t="shared" si="26"/>
        <v xml:space="preserve">   </v>
      </c>
    </row>
    <row r="1650" spans="1:13" s="62" customFormat="1" hidden="1" x14ac:dyDescent="0.2">
      <c r="A1650" s="363"/>
      <c r="B1650" s="365"/>
      <c r="C1650" s="147"/>
      <c r="D1650" s="148"/>
      <c r="E1650" s="149"/>
      <c r="F1650" s="150"/>
      <c r="G1650" s="143"/>
      <c r="H1650" s="143"/>
      <c r="I1650" s="142"/>
      <c r="J1650" s="142"/>
      <c r="K1650" s="144"/>
      <c r="L1650" s="151"/>
      <c r="M1650" s="146" t="str">
        <f t="shared" si="26"/>
        <v xml:space="preserve">   </v>
      </c>
    </row>
    <row r="1651" spans="1:13" s="62" customFormat="1" hidden="1" x14ac:dyDescent="0.2">
      <c r="A1651" s="363"/>
      <c r="B1651" s="365"/>
      <c r="C1651" s="147"/>
      <c r="D1651" s="148"/>
      <c r="E1651" s="149"/>
      <c r="F1651" s="150"/>
      <c r="G1651" s="143"/>
      <c r="H1651" s="143"/>
      <c r="I1651" s="142"/>
      <c r="J1651" s="142"/>
      <c r="K1651" s="144"/>
      <c r="L1651" s="151"/>
      <c r="M1651" s="146" t="str">
        <f t="shared" si="26"/>
        <v xml:space="preserve">   </v>
      </c>
    </row>
    <row r="1652" spans="1:13" s="62" customFormat="1" hidden="1" x14ac:dyDescent="0.2">
      <c r="A1652" s="363"/>
      <c r="B1652" s="365"/>
      <c r="C1652" s="147"/>
      <c r="D1652" s="148"/>
      <c r="E1652" s="149"/>
      <c r="F1652" s="150"/>
      <c r="G1652" s="143"/>
      <c r="H1652" s="143"/>
      <c r="I1652" s="142"/>
      <c r="J1652" s="142"/>
      <c r="K1652" s="144"/>
      <c r="L1652" s="151"/>
      <c r="M1652" s="146" t="str">
        <f t="shared" si="26"/>
        <v xml:space="preserve">   </v>
      </c>
    </row>
    <row r="1653" spans="1:13" s="62" customFormat="1" hidden="1" x14ac:dyDescent="0.2">
      <c r="A1653" s="363"/>
      <c r="B1653" s="365"/>
      <c r="C1653" s="147"/>
      <c r="D1653" s="148"/>
      <c r="E1653" s="149"/>
      <c r="F1653" s="150"/>
      <c r="G1653" s="143"/>
      <c r="H1653" s="143"/>
      <c r="I1653" s="142"/>
      <c r="J1653" s="142"/>
      <c r="K1653" s="144"/>
      <c r="L1653" s="151"/>
      <c r="M1653" s="146" t="str">
        <f t="shared" si="26"/>
        <v xml:space="preserve">   </v>
      </c>
    </row>
    <row r="1654" spans="1:13" s="62" customFormat="1" hidden="1" x14ac:dyDescent="0.2">
      <c r="A1654" s="363"/>
      <c r="B1654" s="365"/>
      <c r="C1654" s="147"/>
      <c r="D1654" s="148"/>
      <c r="E1654" s="149"/>
      <c r="F1654" s="150"/>
      <c r="G1654" s="143"/>
      <c r="H1654" s="143"/>
      <c r="I1654" s="142"/>
      <c r="J1654" s="142"/>
      <c r="K1654" s="144"/>
      <c r="L1654" s="151"/>
      <c r="M1654" s="146" t="str">
        <f t="shared" si="26"/>
        <v xml:space="preserve">   </v>
      </c>
    </row>
    <row r="1655" spans="1:13" s="62" customFormat="1" ht="12.75" hidden="1" customHeight="1" x14ac:dyDescent="0.2">
      <c r="A1655" s="363" t="s">
        <v>131</v>
      </c>
      <c r="B1655" s="365" t="s">
        <v>105</v>
      </c>
      <c r="C1655" s="142"/>
      <c r="D1655" s="142"/>
      <c r="E1655" s="142"/>
      <c r="F1655" s="142"/>
      <c r="G1655" s="143"/>
      <c r="H1655" s="143"/>
      <c r="I1655" s="142"/>
      <c r="J1655" s="142"/>
      <c r="K1655" s="144"/>
      <c r="L1655" s="145" t="str">
        <f>CONCATENATE(C1655," ",D1655," ",E1655," ",F1655," ",C1656," ",D1656," ",E1656," ",F1656)</f>
        <v xml:space="preserve">       </v>
      </c>
      <c r="M1655" s="146" t="str">
        <f t="shared" si="26"/>
        <v xml:space="preserve">   </v>
      </c>
    </row>
    <row r="1656" spans="1:13" s="62" customFormat="1" hidden="1" x14ac:dyDescent="0.2">
      <c r="A1656" s="363"/>
      <c r="B1656" s="365"/>
      <c r="C1656" s="147"/>
      <c r="D1656" s="148"/>
      <c r="E1656" s="149"/>
      <c r="F1656" s="150"/>
      <c r="G1656" s="143"/>
      <c r="H1656" s="143"/>
      <c r="I1656" s="142"/>
      <c r="J1656" s="142"/>
      <c r="K1656" s="144"/>
      <c r="L1656" s="151"/>
      <c r="M1656" s="146" t="str">
        <f t="shared" si="26"/>
        <v xml:space="preserve">   </v>
      </c>
    </row>
    <row r="1657" spans="1:13" s="62" customFormat="1" hidden="1" x14ac:dyDescent="0.2">
      <c r="A1657" s="363"/>
      <c r="B1657" s="365"/>
      <c r="C1657" s="147"/>
      <c r="D1657" s="148"/>
      <c r="E1657" s="149"/>
      <c r="F1657" s="150"/>
      <c r="G1657" s="143"/>
      <c r="H1657" s="143"/>
      <c r="I1657" s="142"/>
      <c r="J1657" s="142"/>
      <c r="K1657" s="144"/>
      <c r="L1657" s="151"/>
      <c r="M1657" s="146" t="str">
        <f t="shared" si="26"/>
        <v xml:space="preserve">   </v>
      </c>
    </row>
    <row r="1658" spans="1:13" s="62" customFormat="1" hidden="1" x14ac:dyDescent="0.2">
      <c r="A1658" s="363"/>
      <c r="B1658" s="365"/>
      <c r="C1658" s="147"/>
      <c r="D1658" s="148"/>
      <c r="E1658" s="149"/>
      <c r="F1658" s="150"/>
      <c r="G1658" s="143"/>
      <c r="H1658" s="143"/>
      <c r="I1658" s="142"/>
      <c r="J1658" s="142"/>
      <c r="K1658" s="144"/>
      <c r="L1658" s="151"/>
      <c r="M1658" s="146" t="str">
        <f t="shared" si="26"/>
        <v xml:space="preserve">   </v>
      </c>
    </row>
    <row r="1659" spans="1:13" s="62" customFormat="1" hidden="1" x14ac:dyDescent="0.2">
      <c r="A1659" s="363"/>
      <c r="B1659" s="365"/>
      <c r="C1659" s="147"/>
      <c r="D1659" s="148"/>
      <c r="E1659" s="149"/>
      <c r="F1659" s="150"/>
      <c r="G1659" s="143"/>
      <c r="H1659" s="143"/>
      <c r="I1659" s="142"/>
      <c r="J1659" s="142"/>
      <c r="K1659" s="144"/>
      <c r="L1659" s="151"/>
      <c r="M1659" s="146" t="str">
        <f t="shared" si="26"/>
        <v xml:space="preserve">   </v>
      </c>
    </row>
    <row r="1660" spans="1:13" s="62" customFormat="1" hidden="1" x14ac:dyDescent="0.2">
      <c r="A1660" s="363"/>
      <c r="B1660" s="365"/>
      <c r="C1660" s="147"/>
      <c r="D1660" s="148"/>
      <c r="E1660" s="149"/>
      <c r="F1660" s="150"/>
      <c r="G1660" s="143"/>
      <c r="H1660" s="143"/>
      <c r="I1660" s="142"/>
      <c r="J1660" s="142"/>
      <c r="K1660" s="144"/>
      <c r="L1660" s="151"/>
      <c r="M1660" s="146" t="str">
        <f t="shared" si="26"/>
        <v xml:space="preserve">   </v>
      </c>
    </row>
    <row r="1661" spans="1:13" s="62" customFormat="1" hidden="1" x14ac:dyDescent="0.2">
      <c r="A1661" s="363"/>
      <c r="B1661" s="365"/>
      <c r="C1661" s="147"/>
      <c r="D1661" s="148"/>
      <c r="E1661" s="149"/>
      <c r="F1661" s="150"/>
      <c r="G1661" s="143"/>
      <c r="H1661" s="143"/>
      <c r="I1661" s="142"/>
      <c r="J1661" s="142"/>
      <c r="K1661" s="144"/>
      <c r="L1661" s="151"/>
      <c r="M1661" s="146" t="str">
        <f t="shared" si="26"/>
        <v xml:space="preserve">   </v>
      </c>
    </row>
    <row r="1662" spans="1:13" s="62" customFormat="1" hidden="1" x14ac:dyDescent="0.2">
      <c r="A1662" s="363"/>
      <c r="B1662" s="365"/>
      <c r="C1662" s="147"/>
      <c r="D1662" s="148"/>
      <c r="E1662" s="149"/>
      <c r="F1662" s="150"/>
      <c r="G1662" s="143"/>
      <c r="H1662" s="143"/>
      <c r="I1662" s="142"/>
      <c r="J1662" s="142"/>
      <c r="K1662" s="144"/>
      <c r="L1662" s="151"/>
      <c r="M1662" s="146" t="str">
        <f t="shared" si="26"/>
        <v xml:space="preserve">   </v>
      </c>
    </row>
    <row r="1663" spans="1:13" s="62" customFormat="1" hidden="1" x14ac:dyDescent="0.2">
      <c r="A1663" s="363"/>
      <c r="B1663" s="365"/>
      <c r="C1663" s="147"/>
      <c r="D1663" s="148"/>
      <c r="E1663" s="149"/>
      <c r="F1663" s="150"/>
      <c r="G1663" s="143"/>
      <c r="H1663" s="143"/>
      <c r="I1663" s="142"/>
      <c r="J1663" s="142"/>
      <c r="K1663" s="144"/>
      <c r="L1663" s="151"/>
      <c r="M1663" s="146" t="str">
        <f t="shared" si="26"/>
        <v xml:space="preserve">   </v>
      </c>
    </row>
    <row r="1664" spans="1:13" s="62" customFormat="1" hidden="1" x14ac:dyDescent="0.2">
      <c r="A1664" s="363"/>
      <c r="B1664" s="365"/>
      <c r="C1664" s="147"/>
      <c r="D1664" s="148"/>
      <c r="E1664" s="149"/>
      <c r="F1664" s="150"/>
      <c r="G1664" s="143"/>
      <c r="H1664" s="143"/>
      <c r="I1664" s="142"/>
      <c r="J1664" s="142"/>
      <c r="K1664" s="144"/>
      <c r="L1664" s="151"/>
      <c r="M1664" s="146" t="str">
        <f t="shared" si="26"/>
        <v xml:space="preserve">   </v>
      </c>
    </row>
    <row r="1665" spans="1:13" s="62" customFormat="1" ht="12.75" hidden="1" customHeight="1" x14ac:dyDescent="0.2">
      <c r="A1665" s="363" t="s">
        <v>131</v>
      </c>
      <c r="B1665" s="365" t="s">
        <v>105</v>
      </c>
      <c r="C1665" s="142"/>
      <c r="D1665" s="142"/>
      <c r="E1665" s="142"/>
      <c r="F1665" s="142"/>
      <c r="G1665" s="143"/>
      <c r="H1665" s="143"/>
      <c r="I1665" s="142"/>
      <c r="J1665" s="142"/>
      <c r="K1665" s="144"/>
      <c r="L1665" s="145" t="str">
        <f>CONCATENATE(C1665," ",D1665," ",E1665," ",F1665," ",C1666," ",D1666," ",E1666," ",F1666)</f>
        <v xml:space="preserve">       </v>
      </c>
      <c r="M1665" s="146" t="str">
        <f t="shared" si="26"/>
        <v xml:space="preserve">   </v>
      </c>
    </row>
    <row r="1666" spans="1:13" s="62" customFormat="1" hidden="1" x14ac:dyDescent="0.2">
      <c r="A1666" s="363"/>
      <c r="B1666" s="365"/>
      <c r="C1666" s="147"/>
      <c r="D1666" s="148"/>
      <c r="E1666" s="149"/>
      <c r="F1666" s="150"/>
      <c r="G1666" s="143"/>
      <c r="H1666" s="143"/>
      <c r="I1666" s="142"/>
      <c r="J1666" s="142"/>
      <c r="K1666" s="144"/>
      <c r="L1666" s="151"/>
      <c r="M1666" s="146" t="str">
        <f t="shared" si="26"/>
        <v xml:space="preserve">   </v>
      </c>
    </row>
    <row r="1667" spans="1:13" s="62" customFormat="1" hidden="1" x14ac:dyDescent="0.2">
      <c r="A1667" s="363"/>
      <c r="B1667" s="365"/>
      <c r="C1667" s="147"/>
      <c r="D1667" s="148"/>
      <c r="E1667" s="149"/>
      <c r="F1667" s="150"/>
      <c r="G1667" s="143"/>
      <c r="H1667" s="143"/>
      <c r="I1667" s="142"/>
      <c r="J1667" s="142"/>
      <c r="K1667" s="144"/>
      <c r="L1667" s="151"/>
      <c r="M1667" s="146" t="str">
        <f t="shared" si="26"/>
        <v xml:space="preserve">   </v>
      </c>
    </row>
    <row r="1668" spans="1:13" s="62" customFormat="1" hidden="1" x14ac:dyDescent="0.2">
      <c r="A1668" s="363"/>
      <c r="B1668" s="365"/>
      <c r="C1668" s="147"/>
      <c r="D1668" s="148"/>
      <c r="E1668" s="149"/>
      <c r="F1668" s="150"/>
      <c r="G1668" s="143"/>
      <c r="H1668" s="143"/>
      <c r="I1668" s="142"/>
      <c r="J1668" s="142"/>
      <c r="K1668" s="144"/>
      <c r="L1668" s="151"/>
      <c r="M1668" s="146" t="str">
        <f t="shared" si="26"/>
        <v xml:space="preserve">   </v>
      </c>
    </row>
    <row r="1669" spans="1:13" s="62" customFormat="1" hidden="1" x14ac:dyDescent="0.2">
      <c r="A1669" s="363"/>
      <c r="B1669" s="365"/>
      <c r="C1669" s="147"/>
      <c r="D1669" s="148"/>
      <c r="E1669" s="149"/>
      <c r="F1669" s="150"/>
      <c r="G1669" s="143"/>
      <c r="H1669" s="143"/>
      <c r="I1669" s="142"/>
      <c r="J1669" s="142"/>
      <c r="K1669" s="144"/>
      <c r="L1669" s="151"/>
      <c r="M1669" s="146" t="str">
        <f t="shared" si="26"/>
        <v xml:space="preserve">   </v>
      </c>
    </row>
    <row r="1670" spans="1:13" s="62" customFormat="1" hidden="1" x14ac:dyDescent="0.2">
      <c r="A1670" s="363"/>
      <c r="B1670" s="365"/>
      <c r="C1670" s="147"/>
      <c r="D1670" s="148"/>
      <c r="E1670" s="149"/>
      <c r="F1670" s="150"/>
      <c r="G1670" s="143"/>
      <c r="H1670" s="143"/>
      <c r="I1670" s="142"/>
      <c r="J1670" s="142"/>
      <c r="K1670" s="144"/>
      <c r="L1670" s="151"/>
      <c r="M1670" s="146" t="str">
        <f t="shared" si="26"/>
        <v xml:space="preserve">   </v>
      </c>
    </row>
    <row r="1671" spans="1:13" s="62" customFormat="1" hidden="1" x14ac:dyDescent="0.2">
      <c r="A1671" s="363"/>
      <c r="B1671" s="365"/>
      <c r="C1671" s="147"/>
      <c r="D1671" s="148"/>
      <c r="E1671" s="149"/>
      <c r="F1671" s="150"/>
      <c r="G1671" s="143"/>
      <c r="H1671" s="143"/>
      <c r="I1671" s="142"/>
      <c r="J1671" s="142"/>
      <c r="K1671" s="144"/>
      <c r="L1671" s="151"/>
      <c r="M1671" s="146" t="str">
        <f t="shared" si="26"/>
        <v xml:space="preserve">   </v>
      </c>
    </row>
    <row r="1672" spans="1:13" s="62" customFormat="1" hidden="1" x14ac:dyDescent="0.2">
      <c r="A1672" s="363"/>
      <c r="B1672" s="365"/>
      <c r="C1672" s="147"/>
      <c r="D1672" s="148"/>
      <c r="E1672" s="149"/>
      <c r="F1672" s="150"/>
      <c r="G1672" s="143"/>
      <c r="H1672" s="143"/>
      <c r="I1672" s="142"/>
      <c r="J1672" s="142"/>
      <c r="K1672" s="144"/>
      <c r="L1672" s="151"/>
      <c r="M1672" s="146" t="str">
        <f t="shared" si="26"/>
        <v xml:space="preserve">   </v>
      </c>
    </row>
    <row r="1673" spans="1:13" s="62" customFormat="1" hidden="1" x14ac:dyDescent="0.2">
      <c r="A1673" s="363"/>
      <c r="B1673" s="365"/>
      <c r="C1673" s="147"/>
      <c r="D1673" s="148"/>
      <c r="E1673" s="149"/>
      <c r="F1673" s="150"/>
      <c r="G1673" s="143"/>
      <c r="H1673" s="143"/>
      <c r="I1673" s="142"/>
      <c r="J1673" s="142"/>
      <c r="K1673" s="144"/>
      <c r="L1673" s="151"/>
      <c r="M1673" s="146" t="str">
        <f t="shared" si="26"/>
        <v xml:space="preserve">   </v>
      </c>
    </row>
    <row r="1674" spans="1:13" s="62" customFormat="1" hidden="1" x14ac:dyDescent="0.2">
      <c r="A1674" s="363"/>
      <c r="B1674" s="365"/>
      <c r="C1674" s="147"/>
      <c r="D1674" s="148"/>
      <c r="E1674" s="149"/>
      <c r="F1674" s="150"/>
      <c r="G1674" s="143"/>
      <c r="H1674" s="143"/>
      <c r="I1674" s="142"/>
      <c r="J1674" s="142"/>
      <c r="K1674" s="144"/>
      <c r="L1674" s="151"/>
      <c r="M1674" s="146" t="str">
        <f t="shared" si="26"/>
        <v xml:space="preserve">   </v>
      </c>
    </row>
    <row r="1675" spans="1:13" s="62" customFormat="1" ht="12.75" hidden="1" customHeight="1" x14ac:dyDescent="0.2">
      <c r="A1675" s="363" t="s">
        <v>131</v>
      </c>
      <c r="B1675" s="365" t="s">
        <v>105</v>
      </c>
      <c r="C1675" s="142"/>
      <c r="D1675" s="142"/>
      <c r="E1675" s="142"/>
      <c r="F1675" s="142"/>
      <c r="G1675" s="143"/>
      <c r="H1675" s="143"/>
      <c r="I1675" s="142"/>
      <c r="J1675" s="142"/>
      <c r="K1675" s="144"/>
      <c r="L1675" s="145" t="str">
        <f>CONCATENATE(C1675," ",D1675," ",E1675," ",F1675," ",C1676," ",D1676," ",E1676," ",F1676)</f>
        <v xml:space="preserve">       </v>
      </c>
      <c r="M1675" s="146" t="str">
        <f t="shared" ref="M1675:M1738" si="27">CONCATENATE(G1675," ",H1675," ",I1675," ",J1675)</f>
        <v xml:space="preserve">   </v>
      </c>
    </row>
    <row r="1676" spans="1:13" s="62" customFormat="1" hidden="1" x14ac:dyDescent="0.2">
      <c r="A1676" s="363"/>
      <c r="B1676" s="365"/>
      <c r="C1676" s="147"/>
      <c r="D1676" s="148"/>
      <c r="E1676" s="149"/>
      <c r="F1676" s="150"/>
      <c r="G1676" s="143"/>
      <c r="H1676" s="143"/>
      <c r="I1676" s="142"/>
      <c r="J1676" s="142"/>
      <c r="K1676" s="144"/>
      <c r="L1676" s="151"/>
      <c r="M1676" s="146" t="str">
        <f t="shared" si="27"/>
        <v xml:space="preserve">   </v>
      </c>
    </row>
    <row r="1677" spans="1:13" s="62" customFormat="1" hidden="1" x14ac:dyDescent="0.2">
      <c r="A1677" s="363"/>
      <c r="B1677" s="365"/>
      <c r="C1677" s="147"/>
      <c r="D1677" s="148"/>
      <c r="E1677" s="149"/>
      <c r="F1677" s="150"/>
      <c r="G1677" s="143"/>
      <c r="H1677" s="143"/>
      <c r="I1677" s="142"/>
      <c r="J1677" s="142"/>
      <c r="K1677" s="144"/>
      <c r="L1677" s="151"/>
      <c r="M1677" s="146" t="str">
        <f t="shared" si="27"/>
        <v xml:space="preserve">   </v>
      </c>
    </row>
    <row r="1678" spans="1:13" s="62" customFormat="1" hidden="1" x14ac:dyDescent="0.2">
      <c r="A1678" s="363"/>
      <c r="B1678" s="365"/>
      <c r="C1678" s="147"/>
      <c r="D1678" s="148"/>
      <c r="E1678" s="149"/>
      <c r="F1678" s="150"/>
      <c r="G1678" s="143"/>
      <c r="H1678" s="143"/>
      <c r="I1678" s="142"/>
      <c r="J1678" s="142"/>
      <c r="K1678" s="144"/>
      <c r="L1678" s="151"/>
      <c r="M1678" s="146" t="str">
        <f t="shared" si="27"/>
        <v xml:space="preserve">   </v>
      </c>
    </row>
    <row r="1679" spans="1:13" s="62" customFormat="1" hidden="1" x14ac:dyDescent="0.2">
      <c r="A1679" s="363"/>
      <c r="B1679" s="365"/>
      <c r="C1679" s="147"/>
      <c r="D1679" s="148"/>
      <c r="E1679" s="149"/>
      <c r="F1679" s="150"/>
      <c r="G1679" s="143"/>
      <c r="H1679" s="143"/>
      <c r="I1679" s="142"/>
      <c r="J1679" s="142"/>
      <c r="K1679" s="144"/>
      <c r="L1679" s="151"/>
      <c r="M1679" s="146" t="str">
        <f t="shared" si="27"/>
        <v xml:space="preserve">   </v>
      </c>
    </row>
    <row r="1680" spans="1:13" s="62" customFormat="1" hidden="1" x14ac:dyDescent="0.2">
      <c r="A1680" s="363"/>
      <c r="B1680" s="365"/>
      <c r="C1680" s="147"/>
      <c r="D1680" s="148"/>
      <c r="E1680" s="149"/>
      <c r="F1680" s="150"/>
      <c r="G1680" s="143"/>
      <c r="H1680" s="143"/>
      <c r="I1680" s="142"/>
      <c r="J1680" s="142"/>
      <c r="K1680" s="144"/>
      <c r="L1680" s="151"/>
      <c r="M1680" s="146" t="str">
        <f t="shared" si="27"/>
        <v xml:space="preserve">   </v>
      </c>
    </row>
    <row r="1681" spans="1:13" s="62" customFormat="1" hidden="1" x14ac:dyDescent="0.2">
      <c r="A1681" s="363"/>
      <c r="B1681" s="365"/>
      <c r="C1681" s="147"/>
      <c r="D1681" s="148"/>
      <c r="E1681" s="149"/>
      <c r="F1681" s="150"/>
      <c r="G1681" s="143"/>
      <c r="H1681" s="143"/>
      <c r="I1681" s="142"/>
      <c r="J1681" s="142"/>
      <c r="K1681" s="144"/>
      <c r="L1681" s="151"/>
      <c r="M1681" s="146" t="str">
        <f t="shared" si="27"/>
        <v xml:space="preserve">   </v>
      </c>
    </row>
    <row r="1682" spans="1:13" s="62" customFormat="1" hidden="1" x14ac:dyDescent="0.2">
      <c r="A1682" s="363"/>
      <c r="B1682" s="365"/>
      <c r="C1682" s="147"/>
      <c r="D1682" s="148"/>
      <c r="E1682" s="149"/>
      <c r="F1682" s="150"/>
      <c r="G1682" s="143"/>
      <c r="H1682" s="143"/>
      <c r="I1682" s="142"/>
      <c r="J1682" s="142"/>
      <c r="K1682" s="144"/>
      <c r="L1682" s="151"/>
      <c r="M1682" s="146" t="str">
        <f t="shared" si="27"/>
        <v xml:space="preserve">   </v>
      </c>
    </row>
    <row r="1683" spans="1:13" s="62" customFormat="1" hidden="1" x14ac:dyDescent="0.2">
      <c r="A1683" s="363"/>
      <c r="B1683" s="365"/>
      <c r="C1683" s="147"/>
      <c r="D1683" s="148"/>
      <c r="E1683" s="149"/>
      <c r="F1683" s="150"/>
      <c r="G1683" s="143"/>
      <c r="H1683" s="143"/>
      <c r="I1683" s="142"/>
      <c r="J1683" s="142"/>
      <c r="K1683" s="144"/>
      <c r="L1683" s="151"/>
      <c r="M1683" s="146" t="str">
        <f t="shared" si="27"/>
        <v xml:space="preserve">   </v>
      </c>
    </row>
    <row r="1684" spans="1:13" s="62" customFormat="1" hidden="1" x14ac:dyDescent="0.2">
      <c r="A1684" s="363"/>
      <c r="B1684" s="365"/>
      <c r="C1684" s="147"/>
      <c r="D1684" s="148"/>
      <c r="E1684" s="149"/>
      <c r="F1684" s="150"/>
      <c r="G1684" s="143"/>
      <c r="H1684" s="143"/>
      <c r="I1684" s="142"/>
      <c r="J1684" s="142"/>
      <c r="K1684" s="144"/>
      <c r="L1684" s="151"/>
      <c r="M1684" s="146" t="str">
        <f t="shared" si="27"/>
        <v xml:space="preserve">   </v>
      </c>
    </row>
    <row r="1685" spans="1:13" s="62" customFormat="1" ht="12.75" hidden="1" customHeight="1" x14ac:dyDescent="0.2">
      <c r="A1685" s="363" t="s">
        <v>131</v>
      </c>
      <c r="B1685" s="365" t="s">
        <v>105</v>
      </c>
      <c r="C1685" s="142"/>
      <c r="D1685" s="142"/>
      <c r="E1685" s="142"/>
      <c r="F1685" s="142"/>
      <c r="G1685" s="143"/>
      <c r="H1685" s="143"/>
      <c r="I1685" s="142"/>
      <c r="J1685" s="142"/>
      <c r="K1685" s="144"/>
      <c r="L1685" s="145" t="str">
        <f>CONCATENATE(C1685," ",D1685," ",E1685," ",F1685," ",C1686," ",D1686," ",E1686," ",F1686)</f>
        <v xml:space="preserve">       </v>
      </c>
      <c r="M1685" s="146" t="str">
        <f t="shared" si="27"/>
        <v xml:space="preserve">   </v>
      </c>
    </row>
    <row r="1686" spans="1:13" s="62" customFormat="1" hidden="1" x14ac:dyDescent="0.2">
      <c r="A1686" s="363"/>
      <c r="B1686" s="365"/>
      <c r="C1686" s="147"/>
      <c r="D1686" s="148"/>
      <c r="E1686" s="149"/>
      <c r="F1686" s="150"/>
      <c r="G1686" s="143"/>
      <c r="H1686" s="143"/>
      <c r="I1686" s="142"/>
      <c r="J1686" s="142"/>
      <c r="K1686" s="144"/>
      <c r="L1686" s="151"/>
      <c r="M1686" s="146" t="str">
        <f t="shared" si="27"/>
        <v xml:space="preserve">   </v>
      </c>
    </row>
    <row r="1687" spans="1:13" s="62" customFormat="1" hidden="1" x14ac:dyDescent="0.2">
      <c r="A1687" s="363"/>
      <c r="B1687" s="365"/>
      <c r="C1687" s="147"/>
      <c r="D1687" s="148"/>
      <c r="E1687" s="149"/>
      <c r="F1687" s="150"/>
      <c r="G1687" s="143"/>
      <c r="H1687" s="143"/>
      <c r="I1687" s="142"/>
      <c r="J1687" s="142"/>
      <c r="K1687" s="144"/>
      <c r="L1687" s="151"/>
      <c r="M1687" s="146" t="str">
        <f t="shared" si="27"/>
        <v xml:space="preserve">   </v>
      </c>
    </row>
    <row r="1688" spans="1:13" s="62" customFormat="1" hidden="1" x14ac:dyDescent="0.2">
      <c r="A1688" s="363"/>
      <c r="B1688" s="365"/>
      <c r="C1688" s="147"/>
      <c r="D1688" s="148"/>
      <c r="E1688" s="149"/>
      <c r="F1688" s="150"/>
      <c r="G1688" s="143"/>
      <c r="H1688" s="143"/>
      <c r="I1688" s="142"/>
      <c r="J1688" s="142"/>
      <c r="K1688" s="144"/>
      <c r="L1688" s="151"/>
      <c r="M1688" s="146" t="str">
        <f t="shared" si="27"/>
        <v xml:space="preserve">   </v>
      </c>
    </row>
    <row r="1689" spans="1:13" s="62" customFormat="1" hidden="1" x14ac:dyDescent="0.2">
      <c r="A1689" s="363"/>
      <c r="B1689" s="365"/>
      <c r="C1689" s="147"/>
      <c r="D1689" s="148"/>
      <c r="E1689" s="149"/>
      <c r="F1689" s="150"/>
      <c r="G1689" s="143"/>
      <c r="H1689" s="143"/>
      <c r="I1689" s="142"/>
      <c r="J1689" s="142"/>
      <c r="K1689" s="144"/>
      <c r="L1689" s="151"/>
      <c r="M1689" s="146" t="str">
        <f t="shared" si="27"/>
        <v xml:space="preserve">   </v>
      </c>
    </row>
    <row r="1690" spans="1:13" s="62" customFormat="1" hidden="1" x14ac:dyDescent="0.2">
      <c r="A1690" s="363"/>
      <c r="B1690" s="365"/>
      <c r="C1690" s="147"/>
      <c r="D1690" s="148"/>
      <c r="E1690" s="149"/>
      <c r="F1690" s="150"/>
      <c r="G1690" s="143"/>
      <c r="H1690" s="143"/>
      <c r="I1690" s="142"/>
      <c r="J1690" s="142"/>
      <c r="K1690" s="144"/>
      <c r="L1690" s="151"/>
      <c r="M1690" s="146" t="str">
        <f t="shared" si="27"/>
        <v xml:space="preserve">   </v>
      </c>
    </row>
    <row r="1691" spans="1:13" s="62" customFormat="1" hidden="1" x14ac:dyDescent="0.2">
      <c r="A1691" s="363"/>
      <c r="B1691" s="365"/>
      <c r="C1691" s="147"/>
      <c r="D1691" s="148"/>
      <c r="E1691" s="149"/>
      <c r="F1691" s="150"/>
      <c r="G1691" s="143"/>
      <c r="H1691" s="143"/>
      <c r="I1691" s="142"/>
      <c r="J1691" s="142"/>
      <c r="K1691" s="144"/>
      <c r="L1691" s="151"/>
      <c r="M1691" s="146" t="str">
        <f t="shared" si="27"/>
        <v xml:space="preserve">   </v>
      </c>
    </row>
    <row r="1692" spans="1:13" s="62" customFormat="1" hidden="1" x14ac:dyDescent="0.2">
      <c r="A1692" s="363"/>
      <c r="B1692" s="365"/>
      <c r="C1692" s="147"/>
      <c r="D1692" s="148"/>
      <c r="E1692" s="149"/>
      <c r="F1692" s="150"/>
      <c r="G1692" s="143"/>
      <c r="H1692" s="143"/>
      <c r="I1692" s="142"/>
      <c r="J1692" s="142"/>
      <c r="K1692" s="144"/>
      <c r="L1692" s="151"/>
      <c r="M1692" s="146" t="str">
        <f t="shared" si="27"/>
        <v xml:space="preserve">   </v>
      </c>
    </row>
    <row r="1693" spans="1:13" s="62" customFormat="1" hidden="1" x14ac:dyDescent="0.2">
      <c r="A1693" s="363"/>
      <c r="B1693" s="365"/>
      <c r="C1693" s="147"/>
      <c r="D1693" s="148"/>
      <c r="E1693" s="149"/>
      <c r="F1693" s="150"/>
      <c r="G1693" s="143"/>
      <c r="H1693" s="143"/>
      <c r="I1693" s="142"/>
      <c r="J1693" s="142"/>
      <c r="K1693" s="144"/>
      <c r="L1693" s="151"/>
      <c r="M1693" s="146" t="str">
        <f t="shared" si="27"/>
        <v xml:space="preserve">   </v>
      </c>
    </row>
    <row r="1694" spans="1:13" s="62" customFormat="1" hidden="1" x14ac:dyDescent="0.2">
      <c r="A1694" s="363"/>
      <c r="B1694" s="365"/>
      <c r="C1694" s="147"/>
      <c r="D1694" s="148"/>
      <c r="E1694" s="149"/>
      <c r="F1694" s="150"/>
      <c r="G1694" s="143"/>
      <c r="H1694" s="143"/>
      <c r="I1694" s="142"/>
      <c r="J1694" s="142"/>
      <c r="K1694" s="144"/>
      <c r="L1694" s="151"/>
      <c r="M1694" s="146" t="str">
        <f t="shared" si="27"/>
        <v xml:space="preserve">   </v>
      </c>
    </row>
    <row r="1695" spans="1:13" s="62" customFormat="1" ht="12.75" hidden="1" customHeight="1" x14ac:dyDescent="0.2">
      <c r="A1695" s="363" t="s">
        <v>131</v>
      </c>
      <c r="B1695" s="365" t="s">
        <v>105</v>
      </c>
      <c r="C1695" s="142"/>
      <c r="D1695" s="142"/>
      <c r="E1695" s="142"/>
      <c r="F1695" s="142"/>
      <c r="G1695" s="143"/>
      <c r="H1695" s="143"/>
      <c r="I1695" s="142"/>
      <c r="J1695" s="142"/>
      <c r="K1695" s="144"/>
      <c r="L1695" s="145" t="str">
        <f>CONCATENATE(C1695," ",D1695," ",E1695," ",F1695," ",C1696," ",D1696," ",E1696," ",F1696)</f>
        <v xml:space="preserve">       </v>
      </c>
      <c r="M1695" s="146" t="str">
        <f t="shared" si="27"/>
        <v xml:space="preserve">   </v>
      </c>
    </row>
    <row r="1696" spans="1:13" s="62" customFormat="1" hidden="1" x14ac:dyDescent="0.2">
      <c r="A1696" s="363"/>
      <c r="B1696" s="365"/>
      <c r="C1696" s="147"/>
      <c r="D1696" s="148"/>
      <c r="E1696" s="149"/>
      <c r="F1696" s="150"/>
      <c r="G1696" s="143"/>
      <c r="H1696" s="143"/>
      <c r="I1696" s="142"/>
      <c r="J1696" s="142"/>
      <c r="K1696" s="144"/>
      <c r="L1696" s="151"/>
      <c r="M1696" s="146" t="str">
        <f t="shared" si="27"/>
        <v xml:space="preserve">   </v>
      </c>
    </row>
    <row r="1697" spans="1:13" s="62" customFormat="1" hidden="1" x14ac:dyDescent="0.2">
      <c r="A1697" s="363"/>
      <c r="B1697" s="365"/>
      <c r="C1697" s="147"/>
      <c r="D1697" s="148"/>
      <c r="E1697" s="149"/>
      <c r="F1697" s="150"/>
      <c r="G1697" s="143"/>
      <c r="H1697" s="143"/>
      <c r="I1697" s="142"/>
      <c r="J1697" s="142"/>
      <c r="K1697" s="144"/>
      <c r="L1697" s="151"/>
      <c r="M1697" s="146" t="str">
        <f t="shared" si="27"/>
        <v xml:space="preserve">   </v>
      </c>
    </row>
    <row r="1698" spans="1:13" s="62" customFormat="1" hidden="1" x14ac:dyDescent="0.2">
      <c r="A1698" s="363"/>
      <c r="B1698" s="365"/>
      <c r="C1698" s="147"/>
      <c r="D1698" s="148"/>
      <c r="E1698" s="149"/>
      <c r="F1698" s="150"/>
      <c r="G1698" s="143"/>
      <c r="H1698" s="143"/>
      <c r="I1698" s="142"/>
      <c r="J1698" s="142"/>
      <c r="K1698" s="144"/>
      <c r="L1698" s="151"/>
      <c r="M1698" s="146" t="str">
        <f t="shared" si="27"/>
        <v xml:space="preserve">   </v>
      </c>
    </row>
    <row r="1699" spans="1:13" s="62" customFormat="1" hidden="1" x14ac:dyDescent="0.2">
      <c r="A1699" s="363"/>
      <c r="B1699" s="365"/>
      <c r="C1699" s="147"/>
      <c r="D1699" s="148"/>
      <c r="E1699" s="149"/>
      <c r="F1699" s="150"/>
      <c r="G1699" s="143"/>
      <c r="H1699" s="143"/>
      <c r="I1699" s="142"/>
      <c r="J1699" s="142"/>
      <c r="K1699" s="144"/>
      <c r="L1699" s="151"/>
      <c r="M1699" s="146" t="str">
        <f t="shared" si="27"/>
        <v xml:space="preserve">   </v>
      </c>
    </row>
    <row r="1700" spans="1:13" s="62" customFormat="1" hidden="1" x14ac:dyDescent="0.2">
      <c r="A1700" s="363"/>
      <c r="B1700" s="365"/>
      <c r="C1700" s="147"/>
      <c r="D1700" s="148"/>
      <c r="E1700" s="149"/>
      <c r="F1700" s="150"/>
      <c r="G1700" s="143"/>
      <c r="H1700" s="143"/>
      <c r="I1700" s="142"/>
      <c r="J1700" s="142"/>
      <c r="K1700" s="144"/>
      <c r="L1700" s="151"/>
      <c r="M1700" s="146" t="str">
        <f t="shared" si="27"/>
        <v xml:space="preserve">   </v>
      </c>
    </row>
    <row r="1701" spans="1:13" s="62" customFormat="1" hidden="1" x14ac:dyDescent="0.2">
      <c r="A1701" s="363"/>
      <c r="B1701" s="365"/>
      <c r="C1701" s="147"/>
      <c r="D1701" s="148"/>
      <c r="E1701" s="149"/>
      <c r="F1701" s="150"/>
      <c r="G1701" s="143"/>
      <c r="H1701" s="143"/>
      <c r="I1701" s="142"/>
      <c r="J1701" s="142"/>
      <c r="K1701" s="144"/>
      <c r="L1701" s="151"/>
      <c r="M1701" s="146" t="str">
        <f t="shared" si="27"/>
        <v xml:space="preserve">   </v>
      </c>
    </row>
    <row r="1702" spans="1:13" s="62" customFormat="1" hidden="1" x14ac:dyDescent="0.2">
      <c r="A1702" s="363"/>
      <c r="B1702" s="365"/>
      <c r="C1702" s="147"/>
      <c r="D1702" s="148"/>
      <c r="E1702" s="149"/>
      <c r="F1702" s="150"/>
      <c r="G1702" s="143"/>
      <c r="H1702" s="143"/>
      <c r="I1702" s="142"/>
      <c r="J1702" s="142"/>
      <c r="K1702" s="144"/>
      <c r="L1702" s="151"/>
      <c r="M1702" s="146" t="str">
        <f t="shared" si="27"/>
        <v xml:space="preserve">   </v>
      </c>
    </row>
    <row r="1703" spans="1:13" s="62" customFormat="1" hidden="1" x14ac:dyDescent="0.2">
      <c r="A1703" s="363"/>
      <c r="B1703" s="365"/>
      <c r="C1703" s="147"/>
      <c r="D1703" s="148"/>
      <c r="E1703" s="149"/>
      <c r="F1703" s="150"/>
      <c r="G1703" s="143"/>
      <c r="H1703" s="143"/>
      <c r="I1703" s="142"/>
      <c r="J1703" s="142"/>
      <c r="K1703" s="144"/>
      <c r="L1703" s="151"/>
      <c r="M1703" s="146" t="str">
        <f t="shared" si="27"/>
        <v xml:space="preserve">   </v>
      </c>
    </row>
    <row r="1704" spans="1:13" s="62" customFormat="1" hidden="1" x14ac:dyDescent="0.2">
      <c r="A1704" s="363"/>
      <c r="B1704" s="365"/>
      <c r="C1704" s="147"/>
      <c r="D1704" s="148"/>
      <c r="E1704" s="149"/>
      <c r="F1704" s="150"/>
      <c r="G1704" s="143"/>
      <c r="H1704" s="143"/>
      <c r="I1704" s="142"/>
      <c r="J1704" s="142"/>
      <c r="K1704" s="144"/>
      <c r="L1704" s="151"/>
      <c r="M1704" s="146" t="str">
        <f t="shared" si="27"/>
        <v xml:space="preserve">   </v>
      </c>
    </row>
    <row r="1705" spans="1:13" s="62" customFormat="1" ht="12.75" hidden="1" customHeight="1" x14ac:dyDescent="0.2">
      <c r="A1705" s="363" t="s">
        <v>131</v>
      </c>
      <c r="B1705" s="365" t="s">
        <v>105</v>
      </c>
      <c r="C1705" s="142"/>
      <c r="D1705" s="142"/>
      <c r="E1705" s="142"/>
      <c r="F1705" s="142"/>
      <c r="G1705" s="143"/>
      <c r="H1705" s="143"/>
      <c r="I1705" s="142"/>
      <c r="J1705" s="142"/>
      <c r="K1705" s="144"/>
      <c r="L1705" s="145" t="str">
        <f>CONCATENATE(C1705," ",D1705," ",E1705," ",F1705," ",C1706," ",D1706," ",E1706," ",F1706)</f>
        <v xml:space="preserve">       </v>
      </c>
      <c r="M1705" s="146" t="str">
        <f t="shared" si="27"/>
        <v xml:space="preserve">   </v>
      </c>
    </row>
    <row r="1706" spans="1:13" s="62" customFormat="1" hidden="1" x14ac:dyDescent="0.2">
      <c r="A1706" s="363"/>
      <c r="B1706" s="365"/>
      <c r="C1706" s="147"/>
      <c r="D1706" s="148"/>
      <c r="E1706" s="149"/>
      <c r="F1706" s="150"/>
      <c r="G1706" s="143"/>
      <c r="H1706" s="143"/>
      <c r="I1706" s="142"/>
      <c r="J1706" s="142"/>
      <c r="K1706" s="144"/>
      <c r="L1706" s="151"/>
      <c r="M1706" s="146" t="str">
        <f t="shared" si="27"/>
        <v xml:space="preserve">   </v>
      </c>
    </row>
    <row r="1707" spans="1:13" s="62" customFormat="1" hidden="1" x14ac:dyDescent="0.2">
      <c r="A1707" s="363"/>
      <c r="B1707" s="365"/>
      <c r="C1707" s="147"/>
      <c r="D1707" s="148"/>
      <c r="E1707" s="149"/>
      <c r="F1707" s="150"/>
      <c r="G1707" s="143"/>
      <c r="H1707" s="143"/>
      <c r="I1707" s="142"/>
      <c r="J1707" s="142"/>
      <c r="K1707" s="144"/>
      <c r="L1707" s="151"/>
      <c r="M1707" s="146" t="str">
        <f t="shared" si="27"/>
        <v xml:space="preserve">   </v>
      </c>
    </row>
    <row r="1708" spans="1:13" s="62" customFormat="1" hidden="1" x14ac:dyDescent="0.2">
      <c r="A1708" s="363"/>
      <c r="B1708" s="365"/>
      <c r="C1708" s="147"/>
      <c r="D1708" s="148"/>
      <c r="E1708" s="149"/>
      <c r="F1708" s="150"/>
      <c r="G1708" s="143"/>
      <c r="H1708" s="143"/>
      <c r="I1708" s="142"/>
      <c r="J1708" s="142"/>
      <c r="K1708" s="144"/>
      <c r="L1708" s="151"/>
      <c r="M1708" s="146" t="str">
        <f t="shared" si="27"/>
        <v xml:space="preserve">   </v>
      </c>
    </row>
    <row r="1709" spans="1:13" s="62" customFormat="1" hidden="1" x14ac:dyDescent="0.2">
      <c r="A1709" s="363"/>
      <c r="B1709" s="365"/>
      <c r="C1709" s="147"/>
      <c r="D1709" s="148"/>
      <c r="E1709" s="149"/>
      <c r="F1709" s="150"/>
      <c r="G1709" s="143"/>
      <c r="H1709" s="143"/>
      <c r="I1709" s="142"/>
      <c r="J1709" s="142"/>
      <c r="K1709" s="144"/>
      <c r="L1709" s="151"/>
      <c r="M1709" s="146" t="str">
        <f t="shared" si="27"/>
        <v xml:space="preserve">   </v>
      </c>
    </row>
    <row r="1710" spans="1:13" s="62" customFormat="1" hidden="1" x14ac:dyDescent="0.2">
      <c r="A1710" s="363"/>
      <c r="B1710" s="365"/>
      <c r="C1710" s="147"/>
      <c r="D1710" s="148"/>
      <c r="E1710" s="149"/>
      <c r="F1710" s="150"/>
      <c r="G1710" s="143"/>
      <c r="H1710" s="143"/>
      <c r="I1710" s="142"/>
      <c r="J1710" s="142"/>
      <c r="K1710" s="144"/>
      <c r="L1710" s="151"/>
      <c r="M1710" s="146" t="str">
        <f t="shared" si="27"/>
        <v xml:space="preserve">   </v>
      </c>
    </row>
    <row r="1711" spans="1:13" s="62" customFormat="1" hidden="1" x14ac:dyDescent="0.2">
      <c r="A1711" s="363"/>
      <c r="B1711" s="365"/>
      <c r="C1711" s="147"/>
      <c r="D1711" s="148"/>
      <c r="E1711" s="149"/>
      <c r="F1711" s="150"/>
      <c r="G1711" s="143"/>
      <c r="H1711" s="143"/>
      <c r="I1711" s="142"/>
      <c r="J1711" s="142"/>
      <c r="K1711" s="144"/>
      <c r="L1711" s="151"/>
      <c r="M1711" s="146" t="str">
        <f t="shared" si="27"/>
        <v xml:space="preserve">   </v>
      </c>
    </row>
    <row r="1712" spans="1:13" s="62" customFormat="1" hidden="1" x14ac:dyDescent="0.2">
      <c r="A1712" s="363"/>
      <c r="B1712" s="365"/>
      <c r="C1712" s="147"/>
      <c r="D1712" s="148"/>
      <c r="E1712" s="149"/>
      <c r="F1712" s="150"/>
      <c r="G1712" s="143"/>
      <c r="H1712" s="143"/>
      <c r="I1712" s="142"/>
      <c r="J1712" s="142"/>
      <c r="K1712" s="144"/>
      <c r="L1712" s="151"/>
      <c r="M1712" s="146" t="str">
        <f t="shared" si="27"/>
        <v xml:space="preserve">   </v>
      </c>
    </row>
    <row r="1713" spans="1:13" s="62" customFormat="1" hidden="1" x14ac:dyDescent="0.2">
      <c r="A1713" s="363"/>
      <c r="B1713" s="365"/>
      <c r="C1713" s="147"/>
      <c r="D1713" s="148"/>
      <c r="E1713" s="149"/>
      <c r="F1713" s="150"/>
      <c r="G1713" s="143"/>
      <c r="H1713" s="143"/>
      <c r="I1713" s="142"/>
      <c r="J1713" s="142"/>
      <c r="K1713" s="144"/>
      <c r="L1713" s="151"/>
      <c r="M1713" s="146" t="str">
        <f t="shared" si="27"/>
        <v xml:space="preserve">   </v>
      </c>
    </row>
    <row r="1714" spans="1:13" s="62" customFormat="1" hidden="1" x14ac:dyDescent="0.2">
      <c r="A1714" s="363"/>
      <c r="B1714" s="365"/>
      <c r="C1714" s="147"/>
      <c r="D1714" s="148"/>
      <c r="E1714" s="149"/>
      <c r="F1714" s="150"/>
      <c r="G1714" s="143"/>
      <c r="H1714" s="143"/>
      <c r="I1714" s="142"/>
      <c r="J1714" s="142"/>
      <c r="K1714" s="144"/>
      <c r="L1714" s="151"/>
      <c r="M1714" s="146" t="str">
        <f t="shared" si="27"/>
        <v xml:space="preserve">   </v>
      </c>
    </row>
    <row r="1715" spans="1:13" s="54" customFormat="1" ht="15" hidden="1" customHeight="1" x14ac:dyDescent="0.2">
      <c r="A1715" s="363" t="s">
        <v>131</v>
      </c>
      <c r="B1715" s="364" t="s">
        <v>106</v>
      </c>
      <c r="C1715" s="142"/>
      <c r="D1715" s="142"/>
      <c r="E1715" s="142"/>
      <c r="F1715" s="142"/>
      <c r="G1715" s="143"/>
      <c r="H1715" s="143"/>
      <c r="I1715" s="142"/>
      <c r="J1715" s="142"/>
      <c r="K1715" s="144"/>
      <c r="L1715" s="152" t="str">
        <f>CONCATENATE(C1715," ",D1715," ",E1715," ",F1715," ",C1716," ",D1716," ",E1716," ",F1716)</f>
        <v xml:space="preserve">       </v>
      </c>
      <c r="M1715" s="146" t="str">
        <f t="shared" si="27"/>
        <v xml:space="preserve">   </v>
      </c>
    </row>
    <row r="1716" spans="1:13" s="54" customFormat="1" hidden="1" x14ac:dyDescent="0.2">
      <c r="A1716" s="363"/>
      <c r="B1716" s="364"/>
      <c r="C1716" s="153"/>
      <c r="D1716" s="148"/>
      <c r="E1716" s="149"/>
      <c r="F1716" s="150"/>
      <c r="G1716" s="143"/>
      <c r="H1716" s="143"/>
      <c r="I1716" s="142"/>
      <c r="J1716" s="142"/>
      <c r="K1716" s="144"/>
      <c r="L1716" s="151"/>
      <c r="M1716" s="146" t="str">
        <f t="shared" si="27"/>
        <v xml:space="preserve">   </v>
      </c>
    </row>
    <row r="1717" spans="1:13" s="54" customFormat="1" hidden="1" x14ac:dyDescent="0.2">
      <c r="A1717" s="363"/>
      <c r="B1717" s="364"/>
      <c r="C1717" s="147"/>
      <c r="D1717" s="148"/>
      <c r="E1717" s="149"/>
      <c r="F1717" s="150"/>
      <c r="G1717" s="143"/>
      <c r="H1717" s="143"/>
      <c r="I1717" s="142"/>
      <c r="J1717" s="142"/>
      <c r="K1717" s="144"/>
      <c r="L1717" s="151"/>
      <c r="M1717" s="146" t="str">
        <f t="shared" si="27"/>
        <v xml:space="preserve">   </v>
      </c>
    </row>
    <row r="1718" spans="1:13" s="54" customFormat="1" hidden="1" x14ac:dyDescent="0.2">
      <c r="A1718" s="363"/>
      <c r="B1718" s="364"/>
      <c r="C1718" s="147"/>
      <c r="D1718" s="148"/>
      <c r="E1718" s="149"/>
      <c r="F1718" s="150"/>
      <c r="G1718" s="143"/>
      <c r="H1718" s="143"/>
      <c r="I1718" s="142"/>
      <c r="J1718" s="142"/>
      <c r="K1718" s="144"/>
      <c r="L1718" s="151"/>
      <c r="M1718" s="146" t="str">
        <f t="shared" si="27"/>
        <v xml:space="preserve">   </v>
      </c>
    </row>
    <row r="1719" spans="1:13" s="62" customFormat="1" hidden="1" x14ac:dyDescent="0.2">
      <c r="A1719" s="363"/>
      <c r="B1719" s="364"/>
      <c r="C1719" s="147"/>
      <c r="D1719" s="148"/>
      <c r="E1719" s="149"/>
      <c r="F1719" s="150"/>
      <c r="G1719" s="143"/>
      <c r="H1719" s="143"/>
      <c r="I1719" s="142"/>
      <c r="J1719" s="142"/>
      <c r="K1719" s="144"/>
      <c r="L1719" s="151"/>
      <c r="M1719" s="146" t="str">
        <f t="shared" si="27"/>
        <v xml:space="preserve">   </v>
      </c>
    </row>
    <row r="1720" spans="1:13" s="62" customFormat="1" hidden="1" x14ac:dyDescent="0.2">
      <c r="A1720" s="363"/>
      <c r="B1720" s="364"/>
      <c r="C1720" s="147"/>
      <c r="D1720" s="148"/>
      <c r="E1720" s="149"/>
      <c r="F1720" s="150"/>
      <c r="G1720" s="143"/>
      <c r="H1720" s="143"/>
      <c r="I1720" s="142"/>
      <c r="J1720" s="142"/>
      <c r="K1720" s="144"/>
      <c r="L1720" s="151"/>
      <c r="M1720" s="146" t="str">
        <f t="shared" si="27"/>
        <v xml:space="preserve">   </v>
      </c>
    </row>
    <row r="1721" spans="1:13" s="62" customFormat="1" hidden="1" x14ac:dyDescent="0.2">
      <c r="A1721" s="363"/>
      <c r="B1721" s="364"/>
      <c r="C1721" s="147"/>
      <c r="D1721" s="148"/>
      <c r="E1721" s="149"/>
      <c r="F1721" s="150"/>
      <c r="G1721" s="143"/>
      <c r="H1721" s="143"/>
      <c r="I1721" s="142"/>
      <c r="J1721" s="142"/>
      <c r="K1721" s="144"/>
      <c r="L1721" s="151"/>
      <c r="M1721" s="146" t="str">
        <f t="shared" si="27"/>
        <v xml:space="preserve">   </v>
      </c>
    </row>
    <row r="1722" spans="1:13" s="62" customFormat="1" hidden="1" x14ac:dyDescent="0.2">
      <c r="A1722" s="363"/>
      <c r="B1722" s="364"/>
      <c r="C1722" s="147"/>
      <c r="D1722" s="148"/>
      <c r="E1722" s="149"/>
      <c r="F1722" s="150"/>
      <c r="G1722" s="143"/>
      <c r="H1722" s="143"/>
      <c r="I1722" s="142"/>
      <c r="J1722" s="142"/>
      <c r="K1722" s="144"/>
      <c r="L1722" s="151"/>
      <c r="M1722" s="146" t="str">
        <f t="shared" si="27"/>
        <v xml:space="preserve">   </v>
      </c>
    </row>
    <row r="1723" spans="1:13" s="54" customFormat="1" hidden="1" x14ac:dyDescent="0.2">
      <c r="A1723" s="363"/>
      <c r="B1723" s="364"/>
      <c r="C1723" s="147"/>
      <c r="D1723" s="148"/>
      <c r="E1723" s="149"/>
      <c r="F1723" s="150"/>
      <c r="G1723" s="143"/>
      <c r="H1723" s="143"/>
      <c r="I1723" s="142"/>
      <c r="J1723" s="142"/>
      <c r="K1723" s="144"/>
      <c r="L1723" s="151"/>
      <c r="M1723" s="146" t="str">
        <f t="shared" si="27"/>
        <v xml:space="preserve">   </v>
      </c>
    </row>
    <row r="1724" spans="1:13" s="54" customFormat="1" hidden="1" x14ac:dyDescent="0.2">
      <c r="A1724" s="363"/>
      <c r="B1724" s="364"/>
      <c r="C1724" s="154"/>
      <c r="D1724" s="155"/>
      <c r="E1724" s="156"/>
      <c r="F1724" s="157"/>
      <c r="G1724" s="143"/>
      <c r="H1724" s="143"/>
      <c r="I1724" s="142"/>
      <c r="J1724" s="142"/>
      <c r="K1724" s="144"/>
      <c r="L1724" s="151"/>
      <c r="M1724" s="146" t="str">
        <f t="shared" si="27"/>
        <v xml:space="preserve">   </v>
      </c>
    </row>
    <row r="1725" spans="1:13" s="54" customFormat="1" ht="15" hidden="1" customHeight="1" x14ac:dyDescent="0.2">
      <c r="A1725" s="363" t="s">
        <v>131</v>
      </c>
      <c r="B1725" s="364" t="s">
        <v>106</v>
      </c>
      <c r="C1725" s="142"/>
      <c r="D1725" s="142"/>
      <c r="E1725" s="142"/>
      <c r="F1725" s="142"/>
      <c r="G1725" s="143"/>
      <c r="H1725" s="143"/>
      <c r="I1725" s="142"/>
      <c r="J1725" s="142"/>
      <c r="K1725" s="144"/>
      <c r="L1725" s="152" t="str">
        <f>CONCATENATE(C1725," ",D1725," ",E1725," ",F1725," ",C1726," ",D1726," ",E1726," ",F1726)</f>
        <v xml:space="preserve">       </v>
      </c>
      <c r="M1725" s="146" t="str">
        <f t="shared" si="27"/>
        <v xml:space="preserve">   </v>
      </c>
    </row>
    <row r="1726" spans="1:13" s="54" customFormat="1" hidden="1" x14ac:dyDescent="0.2">
      <c r="A1726" s="363"/>
      <c r="B1726" s="364"/>
      <c r="C1726" s="153"/>
      <c r="D1726" s="148"/>
      <c r="E1726" s="149"/>
      <c r="F1726" s="150"/>
      <c r="G1726" s="143"/>
      <c r="H1726" s="143"/>
      <c r="I1726" s="142"/>
      <c r="J1726" s="142"/>
      <c r="K1726" s="144"/>
      <c r="L1726" s="151"/>
      <c r="M1726" s="146" t="str">
        <f t="shared" si="27"/>
        <v xml:space="preserve">   </v>
      </c>
    </row>
    <row r="1727" spans="1:13" s="54" customFormat="1" hidden="1" x14ac:dyDescent="0.2">
      <c r="A1727" s="363"/>
      <c r="B1727" s="364"/>
      <c r="C1727" s="147"/>
      <c r="D1727" s="148"/>
      <c r="E1727" s="149"/>
      <c r="F1727" s="150"/>
      <c r="G1727" s="143"/>
      <c r="H1727" s="143"/>
      <c r="I1727" s="142"/>
      <c r="J1727" s="142"/>
      <c r="K1727" s="144"/>
      <c r="L1727" s="151"/>
      <c r="M1727" s="146" t="str">
        <f t="shared" si="27"/>
        <v xml:space="preserve">   </v>
      </c>
    </row>
    <row r="1728" spans="1:13" s="54" customFormat="1" hidden="1" x14ac:dyDescent="0.2">
      <c r="A1728" s="363"/>
      <c r="B1728" s="364"/>
      <c r="C1728" s="147"/>
      <c r="D1728" s="148"/>
      <c r="E1728" s="149"/>
      <c r="F1728" s="150"/>
      <c r="G1728" s="143"/>
      <c r="H1728" s="143"/>
      <c r="I1728" s="142"/>
      <c r="J1728" s="142"/>
      <c r="K1728" s="144"/>
      <c r="L1728" s="151"/>
      <c r="M1728" s="146" t="str">
        <f t="shared" si="27"/>
        <v xml:space="preserve">   </v>
      </c>
    </row>
    <row r="1729" spans="1:13" s="62" customFormat="1" hidden="1" x14ac:dyDescent="0.2">
      <c r="A1729" s="363"/>
      <c r="B1729" s="364"/>
      <c r="C1729" s="147"/>
      <c r="D1729" s="148"/>
      <c r="E1729" s="149"/>
      <c r="F1729" s="150"/>
      <c r="G1729" s="143"/>
      <c r="H1729" s="143"/>
      <c r="I1729" s="142"/>
      <c r="J1729" s="142"/>
      <c r="K1729" s="144"/>
      <c r="L1729" s="151"/>
      <c r="M1729" s="146" t="str">
        <f t="shared" si="27"/>
        <v xml:space="preserve">   </v>
      </c>
    </row>
    <row r="1730" spans="1:13" s="62" customFormat="1" hidden="1" x14ac:dyDescent="0.2">
      <c r="A1730" s="363"/>
      <c r="B1730" s="364"/>
      <c r="C1730" s="147"/>
      <c r="D1730" s="148"/>
      <c r="E1730" s="149"/>
      <c r="F1730" s="150"/>
      <c r="G1730" s="143"/>
      <c r="H1730" s="143"/>
      <c r="I1730" s="142"/>
      <c r="J1730" s="142"/>
      <c r="K1730" s="144"/>
      <c r="L1730" s="151"/>
      <c r="M1730" s="146" t="str">
        <f t="shared" si="27"/>
        <v xml:space="preserve">   </v>
      </c>
    </row>
    <row r="1731" spans="1:13" s="62" customFormat="1" hidden="1" x14ac:dyDescent="0.2">
      <c r="A1731" s="363"/>
      <c r="B1731" s="364"/>
      <c r="C1731" s="147"/>
      <c r="D1731" s="148"/>
      <c r="E1731" s="149"/>
      <c r="F1731" s="150"/>
      <c r="G1731" s="143"/>
      <c r="H1731" s="143"/>
      <c r="I1731" s="142"/>
      <c r="J1731" s="142"/>
      <c r="K1731" s="144"/>
      <c r="L1731" s="151"/>
      <c r="M1731" s="146" t="str">
        <f t="shared" si="27"/>
        <v xml:space="preserve">   </v>
      </c>
    </row>
    <row r="1732" spans="1:13" s="62" customFormat="1" hidden="1" x14ac:dyDescent="0.2">
      <c r="A1732" s="363"/>
      <c r="B1732" s="364"/>
      <c r="C1732" s="147"/>
      <c r="D1732" s="148"/>
      <c r="E1732" s="149"/>
      <c r="F1732" s="150"/>
      <c r="G1732" s="143"/>
      <c r="H1732" s="143"/>
      <c r="I1732" s="142"/>
      <c r="J1732" s="142"/>
      <c r="K1732" s="144"/>
      <c r="L1732" s="151"/>
      <c r="M1732" s="146" t="str">
        <f t="shared" si="27"/>
        <v xml:space="preserve">   </v>
      </c>
    </row>
    <row r="1733" spans="1:13" s="54" customFormat="1" hidden="1" x14ac:dyDescent="0.2">
      <c r="A1733" s="363"/>
      <c r="B1733" s="364"/>
      <c r="C1733" s="147"/>
      <c r="D1733" s="148"/>
      <c r="E1733" s="149"/>
      <c r="F1733" s="150"/>
      <c r="G1733" s="143"/>
      <c r="H1733" s="143"/>
      <c r="I1733" s="142"/>
      <c r="J1733" s="142"/>
      <c r="K1733" s="144"/>
      <c r="L1733" s="151"/>
      <c r="M1733" s="146" t="str">
        <f t="shared" si="27"/>
        <v xml:space="preserve">   </v>
      </c>
    </row>
    <row r="1734" spans="1:13" s="54" customFormat="1" hidden="1" x14ac:dyDescent="0.2">
      <c r="A1734" s="363"/>
      <c r="B1734" s="364"/>
      <c r="C1734" s="154"/>
      <c r="D1734" s="155"/>
      <c r="E1734" s="156"/>
      <c r="F1734" s="157"/>
      <c r="G1734" s="143"/>
      <c r="H1734" s="143"/>
      <c r="I1734" s="142"/>
      <c r="J1734" s="142"/>
      <c r="K1734" s="144"/>
      <c r="L1734" s="158"/>
      <c r="M1734" s="146" t="str">
        <f t="shared" si="27"/>
        <v xml:space="preserve">   </v>
      </c>
    </row>
    <row r="1735" spans="1:13" s="54" customFormat="1" ht="15" hidden="1" customHeight="1" x14ac:dyDescent="0.2">
      <c r="A1735" s="363" t="s">
        <v>131</v>
      </c>
      <c r="B1735" s="364" t="s">
        <v>106</v>
      </c>
      <c r="C1735" s="142"/>
      <c r="D1735" s="142"/>
      <c r="E1735" s="142"/>
      <c r="F1735" s="142"/>
      <c r="G1735" s="143"/>
      <c r="H1735" s="143"/>
      <c r="I1735" s="142"/>
      <c r="J1735" s="142"/>
      <c r="K1735" s="144"/>
      <c r="L1735" s="152" t="str">
        <f>CONCATENATE(C1735," ",D1735," ",E1735," ",F1735," ",C1736," ",D1736," ",E1736," ",F1736)</f>
        <v xml:space="preserve">       </v>
      </c>
      <c r="M1735" s="146" t="str">
        <f t="shared" si="27"/>
        <v xml:space="preserve">   </v>
      </c>
    </row>
    <row r="1736" spans="1:13" s="54" customFormat="1" hidden="1" x14ac:dyDescent="0.2">
      <c r="A1736" s="363"/>
      <c r="B1736" s="364"/>
      <c r="C1736" s="153"/>
      <c r="D1736" s="148"/>
      <c r="E1736" s="149"/>
      <c r="F1736" s="150"/>
      <c r="G1736" s="143"/>
      <c r="H1736" s="143"/>
      <c r="I1736" s="142"/>
      <c r="J1736" s="142"/>
      <c r="K1736" s="144"/>
      <c r="L1736" s="151"/>
      <c r="M1736" s="146" t="str">
        <f t="shared" si="27"/>
        <v xml:space="preserve">   </v>
      </c>
    </row>
    <row r="1737" spans="1:13" s="54" customFormat="1" hidden="1" x14ac:dyDescent="0.2">
      <c r="A1737" s="363"/>
      <c r="B1737" s="364"/>
      <c r="C1737" s="147"/>
      <c r="D1737" s="148"/>
      <c r="E1737" s="149"/>
      <c r="F1737" s="150"/>
      <c r="G1737" s="143"/>
      <c r="H1737" s="143"/>
      <c r="I1737" s="142"/>
      <c r="J1737" s="142"/>
      <c r="K1737" s="144"/>
      <c r="L1737" s="151"/>
      <c r="M1737" s="146" t="str">
        <f t="shared" si="27"/>
        <v xml:space="preserve">   </v>
      </c>
    </row>
    <row r="1738" spans="1:13" s="54" customFormat="1" hidden="1" x14ac:dyDescent="0.2">
      <c r="A1738" s="363"/>
      <c r="B1738" s="364"/>
      <c r="C1738" s="147"/>
      <c r="D1738" s="148"/>
      <c r="E1738" s="149"/>
      <c r="F1738" s="150"/>
      <c r="G1738" s="143"/>
      <c r="H1738" s="143"/>
      <c r="I1738" s="142"/>
      <c r="J1738" s="142"/>
      <c r="K1738" s="144"/>
      <c r="L1738" s="151"/>
      <c r="M1738" s="146" t="str">
        <f t="shared" si="27"/>
        <v xml:space="preserve">   </v>
      </c>
    </row>
    <row r="1739" spans="1:13" s="62" customFormat="1" hidden="1" x14ac:dyDescent="0.2">
      <c r="A1739" s="363"/>
      <c r="B1739" s="364"/>
      <c r="C1739" s="147"/>
      <c r="D1739" s="148"/>
      <c r="E1739" s="149"/>
      <c r="F1739" s="150"/>
      <c r="G1739" s="143"/>
      <c r="H1739" s="143"/>
      <c r="I1739" s="142"/>
      <c r="J1739" s="142"/>
      <c r="K1739" s="144"/>
      <c r="L1739" s="151"/>
      <c r="M1739" s="146" t="str">
        <f t="shared" ref="M1739:M1802" si="28">CONCATENATE(G1739," ",H1739," ",I1739," ",J1739)</f>
        <v xml:space="preserve">   </v>
      </c>
    </row>
    <row r="1740" spans="1:13" s="62" customFormat="1" hidden="1" x14ac:dyDescent="0.2">
      <c r="A1740" s="363"/>
      <c r="B1740" s="364"/>
      <c r="C1740" s="147"/>
      <c r="D1740" s="148"/>
      <c r="E1740" s="149"/>
      <c r="F1740" s="150"/>
      <c r="G1740" s="143"/>
      <c r="H1740" s="143"/>
      <c r="I1740" s="142"/>
      <c r="J1740" s="142"/>
      <c r="K1740" s="144"/>
      <c r="L1740" s="151"/>
      <c r="M1740" s="146" t="str">
        <f t="shared" si="28"/>
        <v xml:space="preserve">   </v>
      </c>
    </row>
    <row r="1741" spans="1:13" s="62" customFormat="1" hidden="1" x14ac:dyDescent="0.2">
      <c r="A1741" s="363"/>
      <c r="B1741" s="364"/>
      <c r="C1741" s="147"/>
      <c r="D1741" s="148"/>
      <c r="E1741" s="149"/>
      <c r="F1741" s="150"/>
      <c r="G1741" s="143"/>
      <c r="H1741" s="143"/>
      <c r="I1741" s="142"/>
      <c r="J1741" s="142"/>
      <c r="K1741" s="144"/>
      <c r="L1741" s="151"/>
      <c r="M1741" s="146" t="str">
        <f t="shared" si="28"/>
        <v xml:space="preserve">   </v>
      </c>
    </row>
    <row r="1742" spans="1:13" s="62" customFormat="1" hidden="1" x14ac:dyDescent="0.2">
      <c r="A1742" s="363"/>
      <c r="B1742" s="364"/>
      <c r="C1742" s="147"/>
      <c r="D1742" s="148"/>
      <c r="E1742" s="149"/>
      <c r="F1742" s="150"/>
      <c r="G1742" s="143"/>
      <c r="H1742" s="143"/>
      <c r="I1742" s="142"/>
      <c r="J1742" s="142"/>
      <c r="K1742" s="144"/>
      <c r="L1742" s="151"/>
      <c r="M1742" s="146" t="str">
        <f t="shared" si="28"/>
        <v xml:space="preserve">   </v>
      </c>
    </row>
    <row r="1743" spans="1:13" s="54" customFormat="1" hidden="1" x14ac:dyDescent="0.2">
      <c r="A1743" s="363"/>
      <c r="B1743" s="364"/>
      <c r="C1743" s="147"/>
      <c r="D1743" s="148"/>
      <c r="E1743" s="149"/>
      <c r="F1743" s="150"/>
      <c r="G1743" s="143"/>
      <c r="H1743" s="143"/>
      <c r="I1743" s="142"/>
      <c r="J1743" s="142"/>
      <c r="K1743" s="144"/>
      <c r="L1743" s="151"/>
      <c r="M1743" s="146" t="str">
        <f t="shared" si="28"/>
        <v xml:space="preserve">   </v>
      </c>
    </row>
    <row r="1744" spans="1:13" s="54" customFormat="1" hidden="1" x14ac:dyDescent="0.2">
      <c r="A1744" s="363"/>
      <c r="B1744" s="364"/>
      <c r="C1744" s="154"/>
      <c r="D1744" s="155"/>
      <c r="E1744" s="156"/>
      <c r="F1744" s="157"/>
      <c r="G1744" s="143"/>
      <c r="H1744" s="143"/>
      <c r="I1744" s="142"/>
      <c r="J1744" s="142"/>
      <c r="K1744" s="144"/>
      <c r="L1744" s="151"/>
      <c r="M1744" s="146" t="str">
        <f t="shared" si="28"/>
        <v xml:space="preserve">   </v>
      </c>
    </row>
    <row r="1745" spans="1:13" s="54" customFormat="1" ht="15" hidden="1" customHeight="1" x14ac:dyDescent="0.2">
      <c r="A1745" s="363" t="s">
        <v>131</v>
      </c>
      <c r="B1745" s="364" t="s">
        <v>106</v>
      </c>
      <c r="C1745" s="142"/>
      <c r="D1745" s="142"/>
      <c r="E1745" s="142"/>
      <c r="F1745" s="142"/>
      <c r="G1745" s="143"/>
      <c r="H1745" s="143"/>
      <c r="I1745" s="142"/>
      <c r="J1745" s="142"/>
      <c r="K1745" s="144"/>
      <c r="L1745" s="152" t="str">
        <f>CONCATENATE(C1745," ",D1745," ",E1745," ",F1745," ",C1746," ",D1746," ",E1746," ",F1746)</f>
        <v xml:space="preserve">       </v>
      </c>
      <c r="M1745" s="146" t="str">
        <f t="shared" si="28"/>
        <v xml:space="preserve">   </v>
      </c>
    </row>
    <row r="1746" spans="1:13" s="54" customFormat="1" hidden="1" x14ac:dyDescent="0.2">
      <c r="A1746" s="363"/>
      <c r="B1746" s="364"/>
      <c r="C1746" s="153"/>
      <c r="D1746" s="148"/>
      <c r="E1746" s="149"/>
      <c r="F1746" s="150"/>
      <c r="G1746" s="143"/>
      <c r="H1746" s="143"/>
      <c r="I1746" s="142"/>
      <c r="J1746" s="142"/>
      <c r="K1746" s="144"/>
      <c r="L1746" s="151"/>
      <c r="M1746" s="146" t="str">
        <f t="shared" si="28"/>
        <v xml:space="preserve">   </v>
      </c>
    </row>
    <row r="1747" spans="1:13" s="54" customFormat="1" hidden="1" x14ac:dyDescent="0.2">
      <c r="A1747" s="363"/>
      <c r="B1747" s="364"/>
      <c r="C1747" s="147"/>
      <c r="D1747" s="148"/>
      <c r="E1747" s="149"/>
      <c r="F1747" s="150"/>
      <c r="G1747" s="143"/>
      <c r="H1747" s="143"/>
      <c r="I1747" s="142"/>
      <c r="J1747" s="142"/>
      <c r="K1747" s="144"/>
      <c r="L1747" s="151"/>
      <c r="M1747" s="146" t="str">
        <f t="shared" si="28"/>
        <v xml:space="preserve">   </v>
      </c>
    </row>
    <row r="1748" spans="1:13" s="54" customFormat="1" hidden="1" x14ac:dyDescent="0.2">
      <c r="A1748" s="363"/>
      <c r="B1748" s="364"/>
      <c r="C1748" s="147"/>
      <c r="D1748" s="148"/>
      <c r="E1748" s="149"/>
      <c r="F1748" s="150"/>
      <c r="G1748" s="143"/>
      <c r="H1748" s="143"/>
      <c r="I1748" s="142"/>
      <c r="J1748" s="142"/>
      <c r="K1748" s="144"/>
      <c r="L1748" s="151"/>
      <c r="M1748" s="146" t="str">
        <f t="shared" si="28"/>
        <v xml:space="preserve">   </v>
      </c>
    </row>
    <row r="1749" spans="1:13" s="62" customFormat="1" hidden="1" x14ac:dyDescent="0.2">
      <c r="A1749" s="363"/>
      <c r="B1749" s="364"/>
      <c r="C1749" s="147"/>
      <c r="D1749" s="148"/>
      <c r="E1749" s="149"/>
      <c r="F1749" s="150"/>
      <c r="G1749" s="143"/>
      <c r="H1749" s="143"/>
      <c r="I1749" s="142"/>
      <c r="J1749" s="142"/>
      <c r="K1749" s="144"/>
      <c r="L1749" s="151"/>
      <c r="M1749" s="146" t="str">
        <f t="shared" si="28"/>
        <v xml:space="preserve">   </v>
      </c>
    </row>
    <row r="1750" spans="1:13" s="62" customFormat="1" hidden="1" x14ac:dyDescent="0.2">
      <c r="A1750" s="363"/>
      <c r="B1750" s="364"/>
      <c r="C1750" s="147"/>
      <c r="D1750" s="148"/>
      <c r="E1750" s="149"/>
      <c r="F1750" s="150"/>
      <c r="G1750" s="143"/>
      <c r="H1750" s="143"/>
      <c r="I1750" s="142"/>
      <c r="J1750" s="142"/>
      <c r="K1750" s="144"/>
      <c r="L1750" s="151"/>
      <c r="M1750" s="146" t="str">
        <f t="shared" si="28"/>
        <v xml:space="preserve">   </v>
      </c>
    </row>
    <row r="1751" spans="1:13" s="62" customFormat="1" hidden="1" x14ac:dyDescent="0.2">
      <c r="A1751" s="363"/>
      <c r="B1751" s="364"/>
      <c r="C1751" s="147"/>
      <c r="D1751" s="148"/>
      <c r="E1751" s="149"/>
      <c r="F1751" s="150"/>
      <c r="G1751" s="143"/>
      <c r="H1751" s="143"/>
      <c r="I1751" s="142"/>
      <c r="J1751" s="142"/>
      <c r="K1751" s="144"/>
      <c r="L1751" s="151"/>
      <c r="M1751" s="146" t="str">
        <f t="shared" si="28"/>
        <v xml:space="preserve">   </v>
      </c>
    </row>
    <row r="1752" spans="1:13" s="62" customFormat="1" hidden="1" x14ac:dyDescent="0.2">
      <c r="A1752" s="363"/>
      <c r="B1752" s="364"/>
      <c r="C1752" s="147"/>
      <c r="D1752" s="148"/>
      <c r="E1752" s="149"/>
      <c r="F1752" s="150"/>
      <c r="G1752" s="143"/>
      <c r="H1752" s="143"/>
      <c r="I1752" s="142"/>
      <c r="J1752" s="142"/>
      <c r="K1752" s="144"/>
      <c r="L1752" s="151"/>
      <c r="M1752" s="146" t="str">
        <f t="shared" si="28"/>
        <v xml:space="preserve">   </v>
      </c>
    </row>
    <row r="1753" spans="1:13" s="54" customFormat="1" hidden="1" x14ac:dyDescent="0.2">
      <c r="A1753" s="363"/>
      <c r="B1753" s="364"/>
      <c r="C1753" s="147"/>
      <c r="D1753" s="148"/>
      <c r="E1753" s="149"/>
      <c r="F1753" s="150"/>
      <c r="G1753" s="143"/>
      <c r="H1753" s="143"/>
      <c r="I1753" s="142"/>
      <c r="J1753" s="142"/>
      <c r="K1753" s="144"/>
      <c r="L1753" s="151"/>
      <c r="M1753" s="146" t="str">
        <f t="shared" si="28"/>
        <v xml:space="preserve">   </v>
      </c>
    </row>
    <row r="1754" spans="1:13" s="54" customFormat="1" hidden="1" x14ac:dyDescent="0.2">
      <c r="A1754" s="363"/>
      <c r="B1754" s="364"/>
      <c r="C1754" s="154"/>
      <c r="D1754" s="155"/>
      <c r="E1754" s="156"/>
      <c r="F1754" s="157"/>
      <c r="G1754" s="143"/>
      <c r="H1754" s="143"/>
      <c r="I1754" s="142"/>
      <c r="J1754" s="142"/>
      <c r="K1754" s="144"/>
      <c r="L1754" s="158"/>
      <c r="M1754" s="146" t="str">
        <f t="shared" si="28"/>
        <v xml:space="preserve">   </v>
      </c>
    </row>
    <row r="1755" spans="1:13" s="54" customFormat="1" ht="15" hidden="1" customHeight="1" x14ac:dyDescent="0.2">
      <c r="A1755" s="363" t="s">
        <v>131</v>
      </c>
      <c r="B1755" s="364" t="s">
        <v>106</v>
      </c>
      <c r="C1755" s="142"/>
      <c r="D1755" s="142"/>
      <c r="E1755" s="142"/>
      <c r="F1755" s="142"/>
      <c r="G1755" s="143"/>
      <c r="H1755" s="143"/>
      <c r="I1755" s="142"/>
      <c r="J1755" s="142"/>
      <c r="K1755" s="144"/>
      <c r="L1755" s="152" t="str">
        <f>CONCATENATE(C1755," ",D1755," ",E1755," ",F1755," ",C1756," ",D1756," ",E1756," ",F1756)</f>
        <v xml:space="preserve">       </v>
      </c>
      <c r="M1755" s="146" t="str">
        <f t="shared" si="28"/>
        <v xml:space="preserve">   </v>
      </c>
    </row>
    <row r="1756" spans="1:13" s="54" customFormat="1" hidden="1" x14ac:dyDescent="0.2">
      <c r="A1756" s="363"/>
      <c r="B1756" s="364"/>
      <c r="C1756" s="153"/>
      <c r="D1756" s="148"/>
      <c r="E1756" s="149"/>
      <c r="F1756" s="150"/>
      <c r="G1756" s="143"/>
      <c r="H1756" s="143"/>
      <c r="I1756" s="142"/>
      <c r="J1756" s="142"/>
      <c r="K1756" s="144"/>
      <c r="L1756" s="151"/>
      <c r="M1756" s="146" t="str">
        <f t="shared" si="28"/>
        <v xml:space="preserve">   </v>
      </c>
    </row>
    <row r="1757" spans="1:13" s="54" customFormat="1" hidden="1" x14ac:dyDescent="0.2">
      <c r="A1757" s="363"/>
      <c r="B1757" s="364"/>
      <c r="C1757" s="147"/>
      <c r="D1757" s="148"/>
      <c r="E1757" s="149"/>
      <c r="F1757" s="150"/>
      <c r="G1757" s="143"/>
      <c r="H1757" s="143"/>
      <c r="I1757" s="142"/>
      <c r="J1757" s="142"/>
      <c r="K1757" s="144"/>
      <c r="L1757" s="151"/>
      <c r="M1757" s="146" t="str">
        <f t="shared" si="28"/>
        <v xml:space="preserve">   </v>
      </c>
    </row>
    <row r="1758" spans="1:13" s="54" customFormat="1" hidden="1" x14ac:dyDescent="0.2">
      <c r="A1758" s="363"/>
      <c r="B1758" s="364"/>
      <c r="C1758" s="147"/>
      <c r="D1758" s="148"/>
      <c r="E1758" s="149"/>
      <c r="F1758" s="150"/>
      <c r="G1758" s="143"/>
      <c r="H1758" s="143"/>
      <c r="I1758" s="142"/>
      <c r="J1758" s="142"/>
      <c r="K1758" s="144"/>
      <c r="L1758" s="151"/>
      <c r="M1758" s="146" t="str">
        <f t="shared" si="28"/>
        <v xml:space="preserve">   </v>
      </c>
    </row>
    <row r="1759" spans="1:13" s="62" customFormat="1" hidden="1" x14ac:dyDescent="0.2">
      <c r="A1759" s="363"/>
      <c r="B1759" s="364"/>
      <c r="C1759" s="147"/>
      <c r="D1759" s="148"/>
      <c r="E1759" s="149"/>
      <c r="F1759" s="150"/>
      <c r="G1759" s="143"/>
      <c r="H1759" s="143"/>
      <c r="I1759" s="142"/>
      <c r="J1759" s="142"/>
      <c r="K1759" s="144"/>
      <c r="L1759" s="151"/>
      <c r="M1759" s="146" t="str">
        <f t="shared" si="28"/>
        <v xml:space="preserve">   </v>
      </c>
    </row>
    <row r="1760" spans="1:13" s="62" customFormat="1" hidden="1" x14ac:dyDescent="0.2">
      <c r="A1760" s="363"/>
      <c r="B1760" s="364"/>
      <c r="C1760" s="147"/>
      <c r="D1760" s="148"/>
      <c r="E1760" s="149"/>
      <c r="F1760" s="150"/>
      <c r="G1760" s="143"/>
      <c r="H1760" s="143"/>
      <c r="I1760" s="142"/>
      <c r="J1760" s="142"/>
      <c r="K1760" s="144"/>
      <c r="L1760" s="151"/>
      <c r="M1760" s="146" t="str">
        <f t="shared" si="28"/>
        <v xml:space="preserve">   </v>
      </c>
    </row>
    <row r="1761" spans="1:13" s="62" customFormat="1" hidden="1" x14ac:dyDescent="0.2">
      <c r="A1761" s="363"/>
      <c r="B1761" s="364"/>
      <c r="C1761" s="147"/>
      <c r="D1761" s="148"/>
      <c r="E1761" s="149"/>
      <c r="F1761" s="150"/>
      <c r="G1761" s="143"/>
      <c r="H1761" s="143"/>
      <c r="I1761" s="142"/>
      <c r="J1761" s="142"/>
      <c r="K1761" s="144"/>
      <c r="L1761" s="151"/>
      <c r="M1761" s="146" t="str">
        <f t="shared" si="28"/>
        <v xml:space="preserve">   </v>
      </c>
    </row>
    <row r="1762" spans="1:13" s="62" customFormat="1" hidden="1" x14ac:dyDescent="0.2">
      <c r="A1762" s="363"/>
      <c r="B1762" s="364"/>
      <c r="C1762" s="147"/>
      <c r="D1762" s="148"/>
      <c r="E1762" s="149"/>
      <c r="F1762" s="150"/>
      <c r="G1762" s="143"/>
      <c r="H1762" s="143"/>
      <c r="I1762" s="142"/>
      <c r="J1762" s="142"/>
      <c r="K1762" s="144"/>
      <c r="L1762" s="151"/>
      <c r="M1762" s="146" t="str">
        <f t="shared" si="28"/>
        <v xml:space="preserve">   </v>
      </c>
    </row>
    <row r="1763" spans="1:13" s="54" customFormat="1" hidden="1" x14ac:dyDescent="0.2">
      <c r="A1763" s="363"/>
      <c r="B1763" s="364"/>
      <c r="C1763" s="147"/>
      <c r="D1763" s="148"/>
      <c r="E1763" s="149"/>
      <c r="F1763" s="150"/>
      <c r="G1763" s="143"/>
      <c r="H1763" s="143"/>
      <c r="I1763" s="142"/>
      <c r="J1763" s="142"/>
      <c r="K1763" s="144"/>
      <c r="L1763" s="151"/>
      <c r="M1763" s="146" t="str">
        <f t="shared" si="28"/>
        <v xml:space="preserve">   </v>
      </c>
    </row>
    <row r="1764" spans="1:13" s="54" customFormat="1" hidden="1" x14ac:dyDescent="0.2">
      <c r="A1764" s="363"/>
      <c r="B1764" s="364"/>
      <c r="C1764" s="154"/>
      <c r="D1764" s="155"/>
      <c r="E1764" s="156"/>
      <c r="F1764" s="157"/>
      <c r="G1764" s="143"/>
      <c r="H1764" s="143"/>
      <c r="I1764" s="142"/>
      <c r="J1764" s="142"/>
      <c r="K1764" s="144"/>
      <c r="L1764" s="151"/>
      <c r="M1764" s="146" t="str">
        <f t="shared" si="28"/>
        <v xml:space="preserve">   </v>
      </c>
    </row>
    <row r="1765" spans="1:13" s="54" customFormat="1" ht="15" hidden="1" customHeight="1" x14ac:dyDescent="0.2">
      <c r="A1765" s="363" t="s">
        <v>131</v>
      </c>
      <c r="B1765" s="364" t="s">
        <v>106</v>
      </c>
      <c r="C1765" s="142"/>
      <c r="D1765" s="142"/>
      <c r="E1765" s="142"/>
      <c r="F1765" s="142"/>
      <c r="G1765" s="143"/>
      <c r="H1765" s="143"/>
      <c r="I1765" s="142"/>
      <c r="J1765" s="142"/>
      <c r="K1765" s="144"/>
      <c r="L1765" s="152" t="str">
        <f>CONCATENATE(C1765," ",D1765," ",E1765," ",F1765," ",C1766," ",D1766," ",E1766," ",F1766)</f>
        <v xml:space="preserve">       </v>
      </c>
      <c r="M1765" s="146" t="str">
        <f t="shared" si="28"/>
        <v xml:space="preserve">   </v>
      </c>
    </row>
    <row r="1766" spans="1:13" s="54" customFormat="1" hidden="1" x14ac:dyDescent="0.2">
      <c r="A1766" s="363"/>
      <c r="B1766" s="364"/>
      <c r="C1766" s="153"/>
      <c r="D1766" s="148"/>
      <c r="E1766" s="149"/>
      <c r="F1766" s="150"/>
      <c r="G1766" s="143"/>
      <c r="H1766" s="143"/>
      <c r="I1766" s="142"/>
      <c r="J1766" s="142"/>
      <c r="K1766" s="144"/>
      <c r="L1766" s="151"/>
      <c r="M1766" s="146" t="str">
        <f t="shared" si="28"/>
        <v xml:space="preserve">   </v>
      </c>
    </row>
    <row r="1767" spans="1:13" s="54" customFormat="1" hidden="1" x14ac:dyDescent="0.2">
      <c r="A1767" s="363"/>
      <c r="B1767" s="364"/>
      <c r="C1767" s="147"/>
      <c r="D1767" s="148"/>
      <c r="E1767" s="149"/>
      <c r="F1767" s="150"/>
      <c r="G1767" s="143"/>
      <c r="H1767" s="143"/>
      <c r="I1767" s="142"/>
      <c r="J1767" s="142"/>
      <c r="K1767" s="144"/>
      <c r="L1767" s="151"/>
      <c r="M1767" s="146" t="str">
        <f t="shared" si="28"/>
        <v xml:space="preserve">   </v>
      </c>
    </row>
    <row r="1768" spans="1:13" s="54" customFormat="1" hidden="1" x14ac:dyDescent="0.2">
      <c r="A1768" s="363"/>
      <c r="B1768" s="364"/>
      <c r="C1768" s="147"/>
      <c r="D1768" s="148"/>
      <c r="E1768" s="149"/>
      <c r="F1768" s="150"/>
      <c r="G1768" s="143"/>
      <c r="H1768" s="143"/>
      <c r="I1768" s="142"/>
      <c r="J1768" s="142"/>
      <c r="K1768" s="144"/>
      <c r="L1768" s="151"/>
      <c r="M1768" s="146" t="str">
        <f t="shared" si="28"/>
        <v xml:space="preserve">   </v>
      </c>
    </row>
    <row r="1769" spans="1:13" s="62" customFormat="1" hidden="1" x14ac:dyDescent="0.2">
      <c r="A1769" s="363"/>
      <c r="B1769" s="364"/>
      <c r="C1769" s="147"/>
      <c r="D1769" s="148"/>
      <c r="E1769" s="149"/>
      <c r="F1769" s="150"/>
      <c r="G1769" s="143"/>
      <c r="H1769" s="143"/>
      <c r="I1769" s="142"/>
      <c r="J1769" s="142"/>
      <c r="K1769" s="144"/>
      <c r="L1769" s="151"/>
      <c r="M1769" s="146" t="str">
        <f t="shared" si="28"/>
        <v xml:space="preserve">   </v>
      </c>
    </row>
    <row r="1770" spans="1:13" s="62" customFormat="1" hidden="1" x14ac:dyDescent="0.2">
      <c r="A1770" s="363"/>
      <c r="B1770" s="364"/>
      <c r="C1770" s="147"/>
      <c r="D1770" s="148"/>
      <c r="E1770" s="149"/>
      <c r="F1770" s="150"/>
      <c r="G1770" s="143"/>
      <c r="H1770" s="143"/>
      <c r="I1770" s="142"/>
      <c r="J1770" s="142"/>
      <c r="K1770" s="144"/>
      <c r="L1770" s="151"/>
      <c r="M1770" s="146" t="str">
        <f t="shared" si="28"/>
        <v xml:space="preserve">   </v>
      </c>
    </row>
    <row r="1771" spans="1:13" s="62" customFormat="1" hidden="1" x14ac:dyDescent="0.2">
      <c r="A1771" s="363"/>
      <c r="B1771" s="364"/>
      <c r="C1771" s="147"/>
      <c r="D1771" s="148"/>
      <c r="E1771" s="149"/>
      <c r="F1771" s="150"/>
      <c r="G1771" s="143"/>
      <c r="H1771" s="143"/>
      <c r="I1771" s="142"/>
      <c r="J1771" s="142"/>
      <c r="K1771" s="144"/>
      <c r="L1771" s="151"/>
      <c r="M1771" s="146" t="str">
        <f t="shared" si="28"/>
        <v xml:space="preserve">   </v>
      </c>
    </row>
    <row r="1772" spans="1:13" s="62" customFormat="1" hidden="1" x14ac:dyDescent="0.2">
      <c r="A1772" s="363"/>
      <c r="B1772" s="364"/>
      <c r="C1772" s="147"/>
      <c r="D1772" s="148"/>
      <c r="E1772" s="149"/>
      <c r="F1772" s="150"/>
      <c r="G1772" s="143"/>
      <c r="H1772" s="143"/>
      <c r="I1772" s="142"/>
      <c r="J1772" s="142"/>
      <c r="K1772" s="144"/>
      <c r="L1772" s="151"/>
      <c r="M1772" s="146" t="str">
        <f t="shared" si="28"/>
        <v xml:space="preserve">   </v>
      </c>
    </row>
    <row r="1773" spans="1:13" s="54" customFormat="1" hidden="1" x14ac:dyDescent="0.2">
      <c r="A1773" s="363"/>
      <c r="B1773" s="364"/>
      <c r="C1773" s="147"/>
      <c r="D1773" s="148"/>
      <c r="E1773" s="149"/>
      <c r="F1773" s="150"/>
      <c r="G1773" s="143"/>
      <c r="H1773" s="143"/>
      <c r="I1773" s="142"/>
      <c r="J1773" s="142"/>
      <c r="K1773" s="144"/>
      <c r="L1773" s="151"/>
      <c r="M1773" s="146" t="str">
        <f t="shared" si="28"/>
        <v xml:space="preserve">   </v>
      </c>
    </row>
    <row r="1774" spans="1:13" s="54" customFormat="1" hidden="1" x14ac:dyDescent="0.2">
      <c r="A1774" s="363"/>
      <c r="B1774" s="364"/>
      <c r="C1774" s="154"/>
      <c r="D1774" s="155"/>
      <c r="E1774" s="156"/>
      <c r="F1774" s="157"/>
      <c r="G1774" s="143"/>
      <c r="H1774" s="143"/>
      <c r="I1774" s="142"/>
      <c r="J1774" s="142"/>
      <c r="K1774" s="144"/>
      <c r="L1774" s="158"/>
      <c r="M1774" s="146" t="str">
        <f t="shared" si="28"/>
        <v xml:space="preserve">   </v>
      </c>
    </row>
    <row r="1775" spans="1:13" s="54" customFormat="1" ht="15" hidden="1" customHeight="1" x14ac:dyDescent="0.2">
      <c r="A1775" s="363" t="s">
        <v>131</v>
      </c>
      <c r="B1775" s="364" t="s">
        <v>106</v>
      </c>
      <c r="C1775" s="142"/>
      <c r="D1775" s="142"/>
      <c r="E1775" s="142"/>
      <c r="F1775" s="142"/>
      <c r="G1775" s="143"/>
      <c r="H1775" s="143"/>
      <c r="I1775" s="142"/>
      <c r="J1775" s="142"/>
      <c r="K1775" s="144"/>
      <c r="L1775" s="152" t="str">
        <f>CONCATENATE(C1775," ",D1775," ",E1775," ",F1775," ",C1776," ",D1776," ",E1776," ",F1776)</f>
        <v xml:space="preserve">       </v>
      </c>
      <c r="M1775" s="146" t="str">
        <f t="shared" si="28"/>
        <v xml:space="preserve">   </v>
      </c>
    </row>
    <row r="1776" spans="1:13" s="54" customFormat="1" hidden="1" x14ac:dyDescent="0.2">
      <c r="A1776" s="363"/>
      <c r="B1776" s="364"/>
      <c r="C1776" s="153"/>
      <c r="D1776" s="148"/>
      <c r="E1776" s="149"/>
      <c r="F1776" s="150"/>
      <c r="G1776" s="143"/>
      <c r="H1776" s="143"/>
      <c r="I1776" s="142"/>
      <c r="J1776" s="142"/>
      <c r="K1776" s="144"/>
      <c r="L1776" s="151"/>
      <c r="M1776" s="146" t="str">
        <f t="shared" si="28"/>
        <v xml:space="preserve">   </v>
      </c>
    </row>
    <row r="1777" spans="1:13" s="54" customFormat="1" hidden="1" x14ac:dyDescent="0.2">
      <c r="A1777" s="363"/>
      <c r="B1777" s="364"/>
      <c r="C1777" s="147"/>
      <c r="D1777" s="148"/>
      <c r="E1777" s="149"/>
      <c r="F1777" s="150"/>
      <c r="G1777" s="143"/>
      <c r="H1777" s="143"/>
      <c r="I1777" s="142"/>
      <c r="J1777" s="142"/>
      <c r="K1777" s="144"/>
      <c r="L1777" s="151"/>
      <c r="M1777" s="146" t="str">
        <f t="shared" si="28"/>
        <v xml:space="preserve">   </v>
      </c>
    </row>
    <row r="1778" spans="1:13" s="54" customFormat="1" hidden="1" x14ac:dyDescent="0.2">
      <c r="A1778" s="363"/>
      <c r="B1778" s="364"/>
      <c r="C1778" s="147"/>
      <c r="D1778" s="148"/>
      <c r="E1778" s="149"/>
      <c r="F1778" s="150"/>
      <c r="G1778" s="143"/>
      <c r="H1778" s="143"/>
      <c r="I1778" s="142"/>
      <c r="J1778" s="142"/>
      <c r="K1778" s="144"/>
      <c r="L1778" s="151"/>
      <c r="M1778" s="146" t="str">
        <f t="shared" si="28"/>
        <v xml:space="preserve">   </v>
      </c>
    </row>
    <row r="1779" spans="1:13" s="62" customFormat="1" hidden="1" x14ac:dyDescent="0.2">
      <c r="A1779" s="363"/>
      <c r="B1779" s="364"/>
      <c r="C1779" s="147"/>
      <c r="D1779" s="148"/>
      <c r="E1779" s="149"/>
      <c r="F1779" s="150"/>
      <c r="G1779" s="143"/>
      <c r="H1779" s="143"/>
      <c r="I1779" s="142"/>
      <c r="J1779" s="142"/>
      <c r="K1779" s="144"/>
      <c r="L1779" s="151"/>
      <c r="M1779" s="146" t="str">
        <f t="shared" si="28"/>
        <v xml:space="preserve">   </v>
      </c>
    </row>
    <row r="1780" spans="1:13" s="62" customFormat="1" hidden="1" x14ac:dyDescent="0.2">
      <c r="A1780" s="363"/>
      <c r="B1780" s="364"/>
      <c r="C1780" s="147"/>
      <c r="D1780" s="148"/>
      <c r="E1780" s="149"/>
      <c r="F1780" s="150"/>
      <c r="G1780" s="143"/>
      <c r="H1780" s="143"/>
      <c r="I1780" s="142"/>
      <c r="J1780" s="142"/>
      <c r="K1780" s="144"/>
      <c r="L1780" s="151"/>
      <c r="M1780" s="146" t="str">
        <f t="shared" si="28"/>
        <v xml:space="preserve">   </v>
      </c>
    </row>
    <row r="1781" spans="1:13" s="62" customFormat="1" hidden="1" x14ac:dyDescent="0.2">
      <c r="A1781" s="363"/>
      <c r="B1781" s="364"/>
      <c r="C1781" s="147"/>
      <c r="D1781" s="148"/>
      <c r="E1781" s="149"/>
      <c r="F1781" s="150"/>
      <c r="G1781" s="143"/>
      <c r="H1781" s="143"/>
      <c r="I1781" s="142"/>
      <c r="J1781" s="142"/>
      <c r="K1781" s="144"/>
      <c r="L1781" s="151"/>
      <c r="M1781" s="146" t="str">
        <f t="shared" si="28"/>
        <v xml:space="preserve">   </v>
      </c>
    </row>
    <row r="1782" spans="1:13" s="62" customFormat="1" hidden="1" x14ac:dyDescent="0.2">
      <c r="A1782" s="363"/>
      <c r="B1782" s="364"/>
      <c r="C1782" s="147"/>
      <c r="D1782" s="148"/>
      <c r="E1782" s="149"/>
      <c r="F1782" s="150"/>
      <c r="G1782" s="143"/>
      <c r="H1782" s="143"/>
      <c r="I1782" s="142"/>
      <c r="J1782" s="142"/>
      <c r="K1782" s="144"/>
      <c r="L1782" s="151"/>
      <c r="M1782" s="146" t="str">
        <f t="shared" si="28"/>
        <v xml:space="preserve">   </v>
      </c>
    </row>
    <row r="1783" spans="1:13" s="54" customFormat="1" hidden="1" x14ac:dyDescent="0.2">
      <c r="A1783" s="363"/>
      <c r="B1783" s="364"/>
      <c r="C1783" s="147"/>
      <c r="D1783" s="148"/>
      <c r="E1783" s="149"/>
      <c r="F1783" s="150"/>
      <c r="G1783" s="143"/>
      <c r="H1783" s="143"/>
      <c r="I1783" s="142"/>
      <c r="J1783" s="142"/>
      <c r="K1783" s="144"/>
      <c r="L1783" s="151"/>
      <c r="M1783" s="146" t="str">
        <f t="shared" si="28"/>
        <v xml:space="preserve">   </v>
      </c>
    </row>
    <row r="1784" spans="1:13" s="54" customFormat="1" hidden="1" x14ac:dyDescent="0.2">
      <c r="A1784" s="363"/>
      <c r="B1784" s="364"/>
      <c r="C1784" s="154"/>
      <c r="D1784" s="155"/>
      <c r="E1784" s="156"/>
      <c r="F1784" s="157"/>
      <c r="G1784" s="143"/>
      <c r="H1784" s="143"/>
      <c r="I1784" s="142"/>
      <c r="J1784" s="142"/>
      <c r="K1784" s="144"/>
      <c r="L1784" s="151"/>
      <c r="M1784" s="146" t="str">
        <f t="shared" si="28"/>
        <v xml:space="preserve">   </v>
      </c>
    </row>
    <row r="1785" spans="1:13" s="54" customFormat="1" ht="15" hidden="1" customHeight="1" x14ac:dyDescent="0.2">
      <c r="A1785" s="363" t="s">
        <v>131</v>
      </c>
      <c r="B1785" s="364" t="s">
        <v>106</v>
      </c>
      <c r="C1785" s="142"/>
      <c r="D1785" s="142"/>
      <c r="E1785" s="142"/>
      <c r="F1785" s="142"/>
      <c r="G1785" s="143"/>
      <c r="H1785" s="143"/>
      <c r="I1785" s="142"/>
      <c r="J1785" s="142"/>
      <c r="K1785" s="144"/>
      <c r="L1785" s="152" t="str">
        <f>CONCATENATE(C1785," ",D1785," ",E1785," ",F1785," ",C1786," ",D1786," ",E1786," ",F1786)</f>
        <v xml:space="preserve">       </v>
      </c>
      <c r="M1785" s="146" t="str">
        <f t="shared" si="28"/>
        <v xml:space="preserve">   </v>
      </c>
    </row>
    <row r="1786" spans="1:13" s="54" customFormat="1" hidden="1" x14ac:dyDescent="0.2">
      <c r="A1786" s="363"/>
      <c r="B1786" s="364"/>
      <c r="C1786" s="153"/>
      <c r="D1786" s="148"/>
      <c r="E1786" s="149"/>
      <c r="F1786" s="150"/>
      <c r="G1786" s="143"/>
      <c r="H1786" s="143"/>
      <c r="I1786" s="142"/>
      <c r="J1786" s="142"/>
      <c r="K1786" s="144"/>
      <c r="L1786" s="151"/>
      <c r="M1786" s="146" t="str">
        <f t="shared" si="28"/>
        <v xml:space="preserve">   </v>
      </c>
    </row>
    <row r="1787" spans="1:13" s="54" customFormat="1" hidden="1" x14ac:dyDescent="0.2">
      <c r="A1787" s="363"/>
      <c r="B1787" s="364"/>
      <c r="C1787" s="147"/>
      <c r="D1787" s="148"/>
      <c r="E1787" s="149"/>
      <c r="F1787" s="150"/>
      <c r="G1787" s="143"/>
      <c r="H1787" s="143"/>
      <c r="I1787" s="142"/>
      <c r="J1787" s="142"/>
      <c r="K1787" s="144"/>
      <c r="L1787" s="151"/>
      <c r="M1787" s="146" t="str">
        <f t="shared" si="28"/>
        <v xml:space="preserve">   </v>
      </c>
    </row>
    <row r="1788" spans="1:13" s="54" customFormat="1" hidden="1" x14ac:dyDescent="0.2">
      <c r="A1788" s="363"/>
      <c r="B1788" s="364"/>
      <c r="C1788" s="147"/>
      <c r="D1788" s="148"/>
      <c r="E1788" s="149"/>
      <c r="F1788" s="150"/>
      <c r="G1788" s="143"/>
      <c r="H1788" s="143"/>
      <c r="I1788" s="142"/>
      <c r="J1788" s="142"/>
      <c r="K1788" s="144"/>
      <c r="L1788" s="151"/>
      <c r="M1788" s="146" t="str">
        <f t="shared" si="28"/>
        <v xml:space="preserve">   </v>
      </c>
    </row>
    <row r="1789" spans="1:13" s="62" customFormat="1" hidden="1" x14ac:dyDescent="0.2">
      <c r="A1789" s="363"/>
      <c r="B1789" s="364"/>
      <c r="C1789" s="147"/>
      <c r="D1789" s="148"/>
      <c r="E1789" s="149"/>
      <c r="F1789" s="150"/>
      <c r="G1789" s="143"/>
      <c r="H1789" s="143"/>
      <c r="I1789" s="142"/>
      <c r="J1789" s="142"/>
      <c r="K1789" s="144"/>
      <c r="L1789" s="151"/>
      <c r="M1789" s="146" t="str">
        <f t="shared" si="28"/>
        <v xml:space="preserve">   </v>
      </c>
    </row>
    <row r="1790" spans="1:13" s="62" customFormat="1" hidden="1" x14ac:dyDescent="0.2">
      <c r="A1790" s="363"/>
      <c r="B1790" s="364"/>
      <c r="C1790" s="147"/>
      <c r="D1790" s="148"/>
      <c r="E1790" s="149"/>
      <c r="F1790" s="150"/>
      <c r="G1790" s="143"/>
      <c r="H1790" s="143"/>
      <c r="I1790" s="142"/>
      <c r="J1790" s="142"/>
      <c r="K1790" s="144"/>
      <c r="L1790" s="151"/>
      <c r="M1790" s="146" t="str">
        <f t="shared" si="28"/>
        <v xml:space="preserve">   </v>
      </c>
    </row>
    <row r="1791" spans="1:13" s="62" customFormat="1" hidden="1" x14ac:dyDescent="0.2">
      <c r="A1791" s="363"/>
      <c r="B1791" s="364"/>
      <c r="C1791" s="147"/>
      <c r="D1791" s="148"/>
      <c r="E1791" s="149"/>
      <c r="F1791" s="150"/>
      <c r="G1791" s="143"/>
      <c r="H1791" s="143"/>
      <c r="I1791" s="142"/>
      <c r="J1791" s="142"/>
      <c r="K1791" s="144"/>
      <c r="L1791" s="151"/>
      <c r="M1791" s="146" t="str">
        <f t="shared" si="28"/>
        <v xml:space="preserve">   </v>
      </c>
    </row>
    <row r="1792" spans="1:13" s="62" customFormat="1" hidden="1" x14ac:dyDescent="0.2">
      <c r="A1792" s="363"/>
      <c r="B1792" s="364"/>
      <c r="C1792" s="147"/>
      <c r="D1792" s="148"/>
      <c r="E1792" s="149"/>
      <c r="F1792" s="150"/>
      <c r="G1792" s="143"/>
      <c r="H1792" s="143"/>
      <c r="I1792" s="142"/>
      <c r="J1792" s="142"/>
      <c r="K1792" s="144"/>
      <c r="L1792" s="151"/>
      <c r="M1792" s="146" t="str">
        <f t="shared" si="28"/>
        <v xml:space="preserve">   </v>
      </c>
    </row>
    <row r="1793" spans="1:13" s="54" customFormat="1" hidden="1" x14ac:dyDescent="0.2">
      <c r="A1793" s="363"/>
      <c r="B1793" s="364"/>
      <c r="C1793" s="147"/>
      <c r="D1793" s="148"/>
      <c r="E1793" s="149"/>
      <c r="F1793" s="150"/>
      <c r="G1793" s="143"/>
      <c r="H1793" s="143"/>
      <c r="I1793" s="142"/>
      <c r="J1793" s="142"/>
      <c r="K1793" s="144"/>
      <c r="L1793" s="151"/>
      <c r="M1793" s="146" t="str">
        <f t="shared" si="28"/>
        <v xml:space="preserve">   </v>
      </c>
    </row>
    <row r="1794" spans="1:13" s="54" customFormat="1" hidden="1" x14ac:dyDescent="0.2">
      <c r="A1794" s="363"/>
      <c r="B1794" s="364"/>
      <c r="C1794" s="154"/>
      <c r="D1794" s="155"/>
      <c r="E1794" s="156"/>
      <c r="F1794" s="157"/>
      <c r="G1794" s="143"/>
      <c r="H1794" s="143"/>
      <c r="I1794" s="142"/>
      <c r="J1794" s="142"/>
      <c r="K1794" s="144"/>
      <c r="L1794" s="158"/>
      <c r="M1794" s="146" t="str">
        <f t="shared" si="28"/>
        <v xml:space="preserve">   </v>
      </c>
    </row>
    <row r="1795" spans="1:13" s="54" customFormat="1" ht="15" hidden="1" customHeight="1" x14ac:dyDescent="0.2">
      <c r="A1795" s="363" t="s">
        <v>131</v>
      </c>
      <c r="B1795" s="364" t="s">
        <v>106</v>
      </c>
      <c r="C1795" s="142"/>
      <c r="D1795" s="142"/>
      <c r="E1795" s="142"/>
      <c r="F1795" s="142"/>
      <c r="G1795" s="143"/>
      <c r="H1795" s="143"/>
      <c r="I1795" s="142"/>
      <c r="J1795" s="142"/>
      <c r="K1795" s="144"/>
      <c r="L1795" s="152" t="str">
        <f>CONCATENATE(C1795," ",D1795," ",E1795," ",F1795," ",C1796," ",D1796," ",E1796," ",F1796)</f>
        <v xml:space="preserve">       </v>
      </c>
      <c r="M1795" s="146" t="str">
        <f t="shared" si="28"/>
        <v xml:space="preserve">   </v>
      </c>
    </row>
    <row r="1796" spans="1:13" s="54" customFormat="1" hidden="1" x14ac:dyDescent="0.2">
      <c r="A1796" s="363"/>
      <c r="B1796" s="364"/>
      <c r="C1796" s="153"/>
      <c r="D1796" s="148"/>
      <c r="E1796" s="149"/>
      <c r="F1796" s="150"/>
      <c r="G1796" s="143"/>
      <c r="H1796" s="143"/>
      <c r="I1796" s="142"/>
      <c r="J1796" s="142"/>
      <c r="K1796" s="144"/>
      <c r="L1796" s="151"/>
      <c r="M1796" s="146" t="str">
        <f t="shared" si="28"/>
        <v xml:space="preserve">   </v>
      </c>
    </row>
    <row r="1797" spans="1:13" s="54" customFormat="1" hidden="1" x14ac:dyDescent="0.2">
      <c r="A1797" s="363"/>
      <c r="B1797" s="364"/>
      <c r="C1797" s="147"/>
      <c r="D1797" s="148"/>
      <c r="E1797" s="149"/>
      <c r="F1797" s="150"/>
      <c r="G1797" s="143"/>
      <c r="H1797" s="143"/>
      <c r="I1797" s="142"/>
      <c r="J1797" s="142"/>
      <c r="K1797" s="144"/>
      <c r="L1797" s="151"/>
      <c r="M1797" s="146" t="str">
        <f t="shared" si="28"/>
        <v xml:space="preserve">   </v>
      </c>
    </row>
    <row r="1798" spans="1:13" s="54" customFormat="1" hidden="1" x14ac:dyDescent="0.2">
      <c r="A1798" s="363"/>
      <c r="B1798" s="364"/>
      <c r="C1798" s="147"/>
      <c r="D1798" s="148"/>
      <c r="E1798" s="149"/>
      <c r="F1798" s="150"/>
      <c r="G1798" s="143"/>
      <c r="H1798" s="143"/>
      <c r="I1798" s="142"/>
      <c r="J1798" s="142"/>
      <c r="K1798" s="144"/>
      <c r="L1798" s="151"/>
      <c r="M1798" s="146" t="str">
        <f t="shared" si="28"/>
        <v xml:space="preserve">   </v>
      </c>
    </row>
    <row r="1799" spans="1:13" s="62" customFormat="1" hidden="1" x14ac:dyDescent="0.2">
      <c r="A1799" s="363"/>
      <c r="B1799" s="364"/>
      <c r="C1799" s="147"/>
      <c r="D1799" s="148"/>
      <c r="E1799" s="149"/>
      <c r="F1799" s="150"/>
      <c r="G1799" s="143"/>
      <c r="H1799" s="143"/>
      <c r="I1799" s="142"/>
      <c r="J1799" s="142"/>
      <c r="K1799" s="144"/>
      <c r="L1799" s="151"/>
      <c r="M1799" s="146" t="str">
        <f t="shared" si="28"/>
        <v xml:space="preserve">   </v>
      </c>
    </row>
    <row r="1800" spans="1:13" s="62" customFormat="1" hidden="1" x14ac:dyDescent="0.2">
      <c r="A1800" s="363"/>
      <c r="B1800" s="364"/>
      <c r="C1800" s="147"/>
      <c r="D1800" s="148"/>
      <c r="E1800" s="149"/>
      <c r="F1800" s="150"/>
      <c r="G1800" s="143"/>
      <c r="H1800" s="143"/>
      <c r="I1800" s="142"/>
      <c r="J1800" s="142"/>
      <c r="K1800" s="144"/>
      <c r="L1800" s="151"/>
      <c r="M1800" s="146" t="str">
        <f t="shared" si="28"/>
        <v xml:space="preserve">   </v>
      </c>
    </row>
    <row r="1801" spans="1:13" s="62" customFormat="1" hidden="1" x14ac:dyDescent="0.2">
      <c r="A1801" s="363"/>
      <c r="B1801" s="364"/>
      <c r="C1801" s="147"/>
      <c r="D1801" s="148"/>
      <c r="E1801" s="149"/>
      <c r="F1801" s="150"/>
      <c r="G1801" s="143"/>
      <c r="H1801" s="143"/>
      <c r="I1801" s="142"/>
      <c r="J1801" s="142"/>
      <c r="K1801" s="144"/>
      <c r="L1801" s="151"/>
      <c r="M1801" s="146" t="str">
        <f t="shared" si="28"/>
        <v xml:space="preserve">   </v>
      </c>
    </row>
    <row r="1802" spans="1:13" s="62" customFormat="1" hidden="1" x14ac:dyDescent="0.2">
      <c r="A1802" s="363"/>
      <c r="B1802" s="364"/>
      <c r="C1802" s="147"/>
      <c r="D1802" s="148"/>
      <c r="E1802" s="149"/>
      <c r="F1802" s="150"/>
      <c r="G1802" s="143"/>
      <c r="H1802" s="143"/>
      <c r="I1802" s="142"/>
      <c r="J1802" s="142"/>
      <c r="K1802" s="144"/>
      <c r="L1802" s="151"/>
      <c r="M1802" s="146" t="str">
        <f t="shared" si="28"/>
        <v xml:space="preserve">   </v>
      </c>
    </row>
    <row r="1803" spans="1:13" s="54" customFormat="1" hidden="1" x14ac:dyDescent="0.2">
      <c r="A1803" s="363"/>
      <c r="B1803" s="364"/>
      <c r="C1803" s="147"/>
      <c r="D1803" s="148"/>
      <c r="E1803" s="149"/>
      <c r="F1803" s="150"/>
      <c r="G1803" s="143"/>
      <c r="H1803" s="143"/>
      <c r="I1803" s="142"/>
      <c r="J1803" s="142"/>
      <c r="K1803" s="144"/>
      <c r="L1803" s="151"/>
      <c r="M1803" s="146" t="str">
        <f t="shared" ref="M1803:M1814" si="29">CONCATENATE(G1803," ",H1803," ",I1803," ",J1803)</f>
        <v xml:space="preserve">   </v>
      </c>
    </row>
    <row r="1804" spans="1:13" s="54" customFormat="1" hidden="1" x14ac:dyDescent="0.2">
      <c r="A1804" s="363"/>
      <c r="B1804" s="364"/>
      <c r="C1804" s="154"/>
      <c r="D1804" s="155"/>
      <c r="E1804" s="156"/>
      <c r="F1804" s="157"/>
      <c r="G1804" s="143"/>
      <c r="H1804" s="143"/>
      <c r="I1804" s="142"/>
      <c r="J1804" s="142"/>
      <c r="K1804" s="144"/>
      <c r="L1804" s="151"/>
      <c r="M1804" s="146" t="str">
        <f t="shared" si="29"/>
        <v xml:space="preserve">   </v>
      </c>
    </row>
    <row r="1805" spans="1:13" s="54" customFormat="1" ht="15" hidden="1" customHeight="1" x14ac:dyDescent="0.2">
      <c r="A1805" s="363" t="s">
        <v>131</v>
      </c>
      <c r="B1805" s="364" t="s">
        <v>106</v>
      </c>
      <c r="C1805" s="142"/>
      <c r="D1805" s="142"/>
      <c r="E1805" s="142"/>
      <c r="F1805" s="142"/>
      <c r="G1805" s="143"/>
      <c r="H1805" s="143"/>
      <c r="I1805" s="142"/>
      <c r="J1805" s="142"/>
      <c r="K1805" s="144"/>
      <c r="L1805" s="152" t="str">
        <f>CONCATENATE(C1805," ",D1805," ",E1805," ",F1805," ",C1806," ",D1806," ",E1806," ",F1806)</f>
        <v xml:space="preserve">       </v>
      </c>
      <c r="M1805" s="146" t="str">
        <f t="shared" si="29"/>
        <v xml:space="preserve">   </v>
      </c>
    </row>
    <row r="1806" spans="1:13" s="54" customFormat="1" hidden="1" x14ac:dyDescent="0.2">
      <c r="A1806" s="363"/>
      <c r="B1806" s="364"/>
      <c r="C1806" s="153"/>
      <c r="D1806" s="148"/>
      <c r="E1806" s="149"/>
      <c r="F1806" s="150"/>
      <c r="G1806" s="143"/>
      <c r="H1806" s="143"/>
      <c r="I1806" s="142"/>
      <c r="J1806" s="142"/>
      <c r="K1806" s="144"/>
      <c r="L1806" s="151"/>
      <c r="M1806" s="146" t="str">
        <f t="shared" si="29"/>
        <v xml:space="preserve">   </v>
      </c>
    </row>
    <row r="1807" spans="1:13" s="54" customFormat="1" hidden="1" x14ac:dyDescent="0.2">
      <c r="A1807" s="363"/>
      <c r="B1807" s="364"/>
      <c r="C1807" s="147"/>
      <c r="D1807" s="148"/>
      <c r="E1807" s="149"/>
      <c r="F1807" s="150"/>
      <c r="G1807" s="143"/>
      <c r="H1807" s="143"/>
      <c r="I1807" s="142"/>
      <c r="J1807" s="142"/>
      <c r="K1807" s="144"/>
      <c r="L1807" s="151"/>
      <c r="M1807" s="146" t="str">
        <f t="shared" si="29"/>
        <v xml:space="preserve">   </v>
      </c>
    </row>
    <row r="1808" spans="1:13" s="54" customFormat="1" hidden="1" x14ac:dyDescent="0.2">
      <c r="A1808" s="363"/>
      <c r="B1808" s="364"/>
      <c r="C1808" s="147"/>
      <c r="D1808" s="148"/>
      <c r="E1808" s="149"/>
      <c r="F1808" s="150"/>
      <c r="G1808" s="143"/>
      <c r="H1808" s="143"/>
      <c r="I1808" s="142"/>
      <c r="J1808" s="142"/>
      <c r="K1808" s="144"/>
      <c r="L1808" s="151"/>
      <c r="M1808" s="146" t="str">
        <f t="shared" si="29"/>
        <v xml:space="preserve">   </v>
      </c>
    </row>
    <row r="1809" spans="1:13" s="62" customFormat="1" hidden="1" x14ac:dyDescent="0.2">
      <c r="A1809" s="363"/>
      <c r="B1809" s="364"/>
      <c r="C1809" s="147"/>
      <c r="D1809" s="148"/>
      <c r="E1809" s="149"/>
      <c r="F1809" s="150"/>
      <c r="G1809" s="143"/>
      <c r="H1809" s="143"/>
      <c r="I1809" s="142"/>
      <c r="J1809" s="142"/>
      <c r="K1809" s="144"/>
      <c r="L1809" s="151"/>
      <c r="M1809" s="146" t="str">
        <f t="shared" si="29"/>
        <v xml:space="preserve">   </v>
      </c>
    </row>
    <row r="1810" spans="1:13" s="62" customFormat="1" hidden="1" x14ac:dyDescent="0.2">
      <c r="A1810" s="363"/>
      <c r="B1810" s="364"/>
      <c r="C1810" s="147"/>
      <c r="D1810" s="148"/>
      <c r="E1810" s="149"/>
      <c r="F1810" s="150"/>
      <c r="G1810" s="143"/>
      <c r="H1810" s="143"/>
      <c r="I1810" s="142"/>
      <c r="J1810" s="142"/>
      <c r="K1810" s="144"/>
      <c r="L1810" s="151"/>
      <c r="M1810" s="146" t="str">
        <f t="shared" si="29"/>
        <v xml:space="preserve">   </v>
      </c>
    </row>
    <row r="1811" spans="1:13" s="62" customFormat="1" hidden="1" x14ac:dyDescent="0.2">
      <c r="A1811" s="363"/>
      <c r="B1811" s="364"/>
      <c r="C1811" s="147"/>
      <c r="D1811" s="148"/>
      <c r="E1811" s="149"/>
      <c r="F1811" s="150"/>
      <c r="G1811" s="143"/>
      <c r="H1811" s="143"/>
      <c r="I1811" s="142"/>
      <c r="J1811" s="142"/>
      <c r="K1811" s="144"/>
      <c r="L1811" s="151"/>
      <c r="M1811" s="146" t="str">
        <f t="shared" si="29"/>
        <v xml:space="preserve">   </v>
      </c>
    </row>
    <row r="1812" spans="1:13" s="62" customFormat="1" hidden="1" x14ac:dyDescent="0.2">
      <c r="A1812" s="363"/>
      <c r="B1812" s="364"/>
      <c r="C1812" s="147"/>
      <c r="D1812" s="148"/>
      <c r="E1812" s="149"/>
      <c r="F1812" s="150"/>
      <c r="G1812" s="143"/>
      <c r="H1812" s="143"/>
      <c r="I1812" s="142"/>
      <c r="J1812" s="142"/>
      <c r="K1812" s="144"/>
      <c r="L1812" s="151"/>
      <c r="M1812" s="146" t="str">
        <f t="shared" si="29"/>
        <v xml:space="preserve">   </v>
      </c>
    </row>
    <row r="1813" spans="1:13" s="54" customFormat="1" hidden="1" x14ac:dyDescent="0.2">
      <c r="A1813" s="363"/>
      <c r="B1813" s="364"/>
      <c r="C1813" s="147"/>
      <c r="D1813" s="148"/>
      <c r="E1813" s="149"/>
      <c r="F1813" s="150"/>
      <c r="G1813" s="143"/>
      <c r="H1813" s="143"/>
      <c r="I1813" s="142"/>
      <c r="J1813" s="142"/>
      <c r="K1813" s="144"/>
      <c r="L1813" s="151"/>
      <c r="M1813" s="146" t="str">
        <f t="shared" si="29"/>
        <v xml:space="preserve">   </v>
      </c>
    </row>
    <row r="1814" spans="1:13" s="54" customFormat="1" x14ac:dyDescent="0.2">
      <c r="A1814" s="363"/>
      <c r="B1814" s="364"/>
      <c r="C1814" s="154"/>
      <c r="D1814" s="155"/>
      <c r="E1814" s="156"/>
      <c r="F1814" s="157"/>
      <c r="G1814" s="143"/>
      <c r="H1814" s="143"/>
      <c r="I1814" s="142"/>
      <c r="J1814" s="142"/>
      <c r="K1814" s="144"/>
      <c r="L1814" s="158"/>
      <c r="M1814" s="146" t="str">
        <f t="shared" si="29"/>
        <v xml:space="preserve">   </v>
      </c>
    </row>
  </sheetData>
  <sheetProtection algorithmName="SHA-512" hashValue="+jFqOjE6u5b3RcxyPZ6CTPIN4ArUDxcN0lG3P5yDFNaT84hGtT2x6ty50wCGeHimdLEnfSJWsGoaCTDGNATZbw==" saltValue="nmlXlJHgGc2UAT0qFmbIyA==" spinCount="100000" sheet="1" objects="1" scenarios="1" formatCells="0" formatRows="0" autoFilter="0"/>
  <autoFilter ref="A9:M1814"/>
  <mergeCells count="367">
    <mergeCell ref="L1:M1"/>
    <mergeCell ref="C5:D5"/>
    <mergeCell ref="E5:J5"/>
    <mergeCell ref="L5:M5"/>
    <mergeCell ref="D7:F7"/>
    <mergeCell ref="A10:A19"/>
    <mergeCell ref="H7:J7"/>
    <mergeCell ref="B10:B19"/>
    <mergeCell ref="A20:A29"/>
    <mergeCell ref="B20:B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B130:B139"/>
    <mergeCell ref="A140:A149"/>
    <mergeCell ref="B140:B149"/>
    <mergeCell ref="A150:A159"/>
    <mergeCell ref="B150:B159"/>
    <mergeCell ref="A100:A109"/>
    <mergeCell ref="B100:B109"/>
    <mergeCell ref="A110:A119"/>
    <mergeCell ref="B110:B119"/>
    <mergeCell ref="A120:A129"/>
    <mergeCell ref="B120:B129"/>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A351:A360"/>
    <mergeCell ref="B351:B360"/>
    <mergeCell ref="A361:A370"/>
    <mergeCell ref="B361:B370"/>
    <mergeCell ref="A371:A380"/>
    <mergeCell ref="B371:B380"/>
    <mergeCell ref="A321:A330"/>
    <mergeCell ref="B321:B330"/>
    <mergeCell ref="A331:A340"/>
    <mergeCell ref="B331:B340"/>
    <mergeCell ref="A341:A350"/>
    <mergeCell ref="B341:B35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591:A600"/>
    <mergeCell ref="B591:B600"/>
    <mergeCell ref="A601:A610"/>
    <mergeCell ref="B601:B610"/>
    <mergeCell ref="A612:A621"/>
    <mergeCell ref="B612:B621"/>
    <mergeCell ref="A561:A570"/>
    <mergeCell ref="B561:B570"/>
    <mergeCell ref="A571:A580"/>
    <mergeCell ref="B571:B580"/>
    <mergeCell ref="A581:A590"/>
    <mergeCell ref="B581:B590"/>
    <mergeCell ref="A652:A661"/>
    <mergeCell ref="B652:B661"/>
    <mergeCell ref="A662:A671"/>
    <mergeCell ref="B662:B671"/>
    <mergeCell ref="A672:A681"/>
    <mergeCell ref="B672:B681"/>
    <mergeCell ref="A622:A631"/>
    <mergeCell ref="B622:B631"/>
    <mergeCell ref="A632:A641"/>
    <mergeCell ref="B632:B641"/>
    <mergeCell ref="A642:A651"/>
    <mergeCell ref="B642:B65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892:A901"/>
    <mergeCell ref="B892:B901"/>
    <mergeCell ref="A902:A911"/>
    <mergeCell ref="B902:B911"/>
    <mergeCell ref="A913:A922"/>
    <mergeCell ref="B913:B922"/>
    <mergeCell ref="A862:A871"/>
    <mergeCell ref="B862:B871"/>
    <mergeCell ref="A872:A881"/>
    <mergeCell ref="B872:B881"/>
    <mergeCell ref="A882:A891"/>
    <mergeCell ref="B882:B891"/>
    <mergeCell ref="A953:A962"/>
    <mergeCell ref="B953:B962"/>
    <mergeCell ref="A963:A972"/>
    <mergeCell ref="B963:B972"/>
    <mergeCell ref="A973:A982"/>
    <mergeCell ref="B973:B982"/>
    <mergeCell ref="A923:A932"/>
    <mergeCell ref="B923:B932"/>
    <mergeCell ref="A933:A942"/>
    <mergeCell ref="B933:B942"/>
    <mergeCell ref="A943:A952"/>
    <mergeCell ref="B943:B95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494:A1503"/>
    <mergeCell ref="B1494:B1503"/>
    <mergeCell ref="A1504:A1513"/>
    <mergeCell ref="B1504:B1513"/>
    <mergeCell ref="A1464:A1473"/>
    <mergeCell ref="B1464:B1473"/>
    <mergeCell ref="A1474:A1483"/>
    <mergeCell ref="B1474:B1483"/>
    <mergeCell ref="A1484:A1493"/>
    <mergeCell ref="B1484:B1493"/>
    <mergeCell ref="A1515:A1524"/>
    <mergeCell ref="B1515:B1524"/>
    <mergeCell ref="A1525:A1534"/>
    <mergeCell ref="B1525:B1534"/>
    <mergeCell ref="A1535:A1544"/>
    <mergeCell ref="B1535:B1544"/>
    <mergeCell ref="A1545:A1554"/>
    <mergeCell ref="B1545:B1554"/>
    <mergeCell ref="A1555:A1564"/>
    <mergeCell ref="B1555:B1564"/>
    <mergeCell ref="A1565:A1574"/>
    <mergeCell ref="B1565:B1574"/>
    <mergeCell ref="A1575:A1584"/>
    <mergeCell ref="B1575:B1584"/>
    <mergeCell ref="A1585:A1594"/>
    <mergeCell ref="B1585:B1594"/>
    <mergeCell ref="A1595:A1604"/>
    <mergeCell ref="B1595:B1604"/>
    <mergeCell ref="A1605:A1614"/>
    <mergeCell ref="B1605:B1614"/>
    <mergeCell ref="A1615:A1624"/>
    <mergeCell ref="B1615:B1624"/>
    <mergeCell ref="A1625:A1634"/>
    <mergeCell ref="B1625:B1634"/>
    <mergeCell ref="A1635:A1644"/>
    <mergeCell ref="B1635:B1644"/>
    <mergeCell ref="A1645:A1654"/>
    <mergeCell ref="B1645:B1654"/>
    <mergeCell ref="A1655:A1664"/>
    <mergeCell ref="B1655:B1664"/>
    <mergeCell ref="A1665:A1674"/>
    <mergeCell ref="B1665:B1674"/>
    <mergeCell ref="A1675:A1684"/>
    <mergeCell ref="B1675:B1684"/>
    <mergeCell ref="A1685:A1694"/>
    <mergeCell ref="B1685:B1694"/>
    <mergeCell ref="A1695:A1704"/>
    <mergeCell ref="B1695:B1704"/>
    <mergeCell ref="A1705:A1714"/>
    <mergeCell ref="B1705:B1714"/>
    <mergeCell ref="A1715:A1724"/>
    <mergeCell ref="B1715:B1724"/>
    <mergeCell ref="A1725:A1734"/>
    <mergeCell ref="B1725:B1734"/>
    <mergeCell ref="A1735:A1744"/>
    <mergeCell ref="B1735:B1744"/>
    <mergeCell ref="A1745:A1754"/>
    <mergeCell ref="B1745:B1754"/>
    <mergeCell ref="A1755:A1764"/>
    <mergeCell ref="B1755:B1764"/>
    <mergeCell ref="A1765:A1774"/>
    <mergeCell ref="B1765:B1774"/>
    <mergeCell ref="A1775:A1784"/>
    <mergeCell ref="B1775:B1784"/>
    <mergeCell ref="A1785:A1794"/>
    <mergeCell ref="B1785:B1794"/>
    <mergeCell ref="A1795:A1804"/>
    <mergeCell ref="B1795:B1804"/>
    <mergeCell ref="A1805:A1814"/>
    <mergeCell ref="B1805:B1814"/>
  </mergeCells>
  <conditionalFormatting sqref="G13:J19 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23:F1123 C1113:F1113 C1103:F1103 C1093:F1093 C1083:F1083 C1073:F1073 C1063:F1063 C1053:F1053 C1043:F1043 C1033:F1033 C1023:F1023 C1013:F1013 C1003:F1003 C993:F993 C983:F983 C973:F973 C963:F963 C953:F953 C943:F943 C933:F933 C923:F923 C913:F913 C902:F902 C892:F892 C882:F882 C872:F872 C862:F862 C852:F852 C842:F842 C812 C802:F802 C792:F792 C782:F782 C772:F772 C762:F762 C752:F752 C742:F742 C732:F732 C722:F722 C712:F712 C601:F601 C591:F591 C581:F581 C571:F571 C561:F561 C551:F551 C541:F541 C531 C521 C511 C501:F501 C491:F491 C481:F481 C471:F471 C461:F461 C451:F451 C441:F441 C431:F431 C421:F421 C411:F411 C401:F401 C391:F391 C300:F300 C290:F290 C280:F280 C270:F270 C260:F260 C200:F200 C190:F190 C180:F180 C170:F170 C160:F160 C150:F150 C140:F140 C130:F130 C120:F120 C110:F110 C100:F100 C90:F90 G23:J29 G33:J39 G43:J49 G53:J59 G64:J69 G73:J79 G83:G209 G314:J320 G324:J330 G334:J340 G344:J350 G354:J360 G364:J370 G374:J380 G615:J621 G625:J631 G635:J641 G645:J651 G655:J661 G665:J671 G676:J681 G712:J811 G214:J219 G226:J229 G233:J239 G243:J249 G253:J310 G213 I213:J213 I83:J209 G526:J530 H522:J522 G535:J611 G384:J520 I531:J531 H524:J525 I521:J521 G829:J831 I818:J828 G840:J841 I832:J839 G845:J1814 G842:G844 I842:J844 G832:G839 D822 G812:G828 C832:F832">
    <cfRule type="containsBlanks" dxfId="350" priority="184">
      <formula>LEN(TRIM(C13))=0</formula>
    </cfRule>
  </conditionalFormatting>
  <conditionalFormatting sqref="D10:F10">
    <cfRule type="containsBlanks" dxfId="349" priority="183">
      <formula>LEN(TRIM(D10))=0</formula>
    </cfRule>
  </conditionalFormatting>
  <conditionalFormatting sqref="C10">
    <cfRule type="containsBlanks" dxfId="348" priority="182">
      <formula>LEN(TRIM(C10))=0</formula>
    </cfRule>
  </conditionalFormatting>
  <conditionalFormatting sqref="H10:J12">
    <cfRule type="containsBlanks" dxfId="347" priority="181">
      <formula>LEN(TRIM(H10))=0</formula>
    </cfRule>
  </conditionalFormatting>
  <conditionalFormatting sqref="G10:G12">
    <cfRule type="containsBlanks" dxfId="346" priority="180">
      <formula>LEN(TRIM(G10))=0</formula>
    </cfRule>
  </conditionalFormatting>
  <conditionalFormatting sqref="D20:F20">
    <cfRule type="containsBlanks" dxfId="345" priority="179">
      <formula>LEN(TRIM(D20))=0</formula>
    </cfRule>
  </conditionalFormatting>
  <conditionalFormatting sqref="C20">
    <cfRule type="containsBlanks" dxfId="344" priority="178">
      <formula>LEN(TRIM(C20))=0</formula>
    </cfRule>
  </conditionalFormatting>
  <conditionalFormatting sqref="H20:J22">
    <cfRule type="containsBlanks" dxfId="343" priority="177">
      <formula>LEN(TRIM(H20))=0</formula>
    </cfRule>
  </conditionalFormatting>
  <conditionalFormatting sqref="G20:G22">
    <cfRule type="containsBlanks" dxfId="342" priority="176">
      <formula>LEN(TRIM(G20))=0</formula>
    </cfRule>
  </conditionalFormatting>
  <conditionalFormatting sqref="D30:F30">
    <cfRule type="containsBlanks" dxfId="341" priority="175">
      <formula>LEN(TRIM(D30))=0</formula>
    </cfRule>
  </conditionalFormatting>
  <conditionalFormatting sqref="C30">
    <cfRule type="containsBlanks" dxfId="340" priority="174">
      <formula>LEN(TRIM(C30))=0</formula>
    </cfRule>
  </conditionalFormatting>
  <conditionalFormatting sqref="H30:J32">
    <cfRule type="containsBlanks" dxfId="339" priority="173">
      <formula>LEN(TRIM(H30))=0</formula>
    </cfRule>
  </conditionalFormatting>
  <conditionalFormatting sqref="G30:G32">
    <cfRule type="containsBlanks" dxfId="338" priority="172">
      <formula>LEN(TRIM(G30))=0</formula>
    </cfRule>
  </conditionalFormatting>
  <conditionalFormatting sqref="H40:J40">
    <cfRule type="containsBlanks" dxfId="337" priority="171">
      <formula>LEN(TRIM(H40))=0</formula>
    </cfRule>
  </conditionalFormatting>
  <conditionalFormatting sqref="D40:F40">
    <cfRule type="containsBlanks" dxfId="336" priority="170">
      <formula>LEN(TRIM(D40))=0</formula>
    </cfRule>
  </conditionalFormatting>
  <conditionalFormatting sqref="G40">
    <cfRule type="containsBlanks" dxfId="335" priority="169">
      <formula>LEN(TRIM(G40))=0</formula>
    </cfRule>
  </conditionalFormatting>
  <conditionalFormatting sqref="C40">
    <cfRule type="containsBlanks" dxfId="334" priority="168">
      <formula>LEN(TRIM(C40))=0</formula>
    </cfRule>
  </conditionalFormatting>
  <conditionalFormatting sqref="H41:J42">
    <cfRule type="containsBlanks" dxfId="333" priority="167">
      <formula>LEN(TRIM(H41))=0</formula>
    </cfRule>
  </conditionalFormatting>
  <conditionalFormatting sqref="G41:G42">
    <cfRule type="containsBlanks" dxfId="332" priority="166">
      <formula>LEN(TRIM(G41))=0</formula>
    </cfRule>
  </conditionalFormatting>
  <conditionalFormatting sqref="D50:F50">
    <cfRule type="containsBlanks" dxfId="331" priority="164">
      <formula>LEN(TRIM(D50))=0</formula>
    </cfRule>
  </conditionalFormatting>
  <conditionalFormatting sqref="C50">
    <cfRule type="containsBlanks" dxfId="330" priority="163">
      <formula>LEN(TRIM(C50))=0</formula>
    </cfRule>
  </conditionalFormatting>
  <conditionalFormatting sqref="H50:J50">
    <cfRule type="containsBlanks" dxfId="329" priority="165">
      <formula>LEN(TRIM(H50))=0</formula>
    </cfRule>
  </conditionalFormatting>
  <conditionalFormatting sqref="G50">
    <cfRule type="containsBlanks" dxfId="328" priority="162">
      <formula>LEN(TRIM(G50))=0</formula>
    </cfRule>
  </conditionalFormatting>
  <conditionalFormatting sqref="H51:J52">
    <cfRule type="containsBlanks" dxfId="327" priority="161">
      <formula>LEN(TRIM(H51))=0</formula>
    </cfRule>
  </conditionalFormatting>
  <conditionalFormatting sqref="G51:G52">
    <cfRule type="containsBlanks" dxfId="326" priority="160">
      <formula>LEN(TRIM(G51))=0</formula>
    </cfRule>
  </conditionalFormatting>
  <conditionalFormatting sqref="C60">
    <cfRule type="containsBlanks" dxfId="325" priority="157">
      <formula>LEN(TRIM(C60))=0</formula>
    </cfRule>
  </conditionalFormatting>
  <conditionalFormatting sqref="H60:J60">
    <cfRule type="containsBlanks" dxfId="324" priority="159">
      <formula>LEN(TRIM(H60))=0</formula>
    </cfRule>
  </conditionalFormatting>
  <conditionalFormatting sqref="D60:F60">
    <cfRule type="containsBlanks" dxfId="323" priority="158">
      <formula>LEN(TRIM(D60))=0</formula>
    </cfRule>
  </conditionalFormatting>
  <conditionalFormatting sqref="G60">
    <cfRule type="containsBlanks" dxfId="322" priority="156">
      <formula>LEN(TRIM(G60))=0</formula>
    </cfRule>
  </conditionalFormatting>
  <conditionalFormatting sqref="H61:J63">
    <cfRule type="containsBlanks" dxfId="321" priority="155">
      <formula>LEN(TRIM(H61))=0</formula>
    </cfRule>
  </conditionalFormatting>
  <conditionalFormatting sqref="G61:G63">
    <cfRule type="containsBlanks" dxfId="320" priority="154">
      <formula>LEN(TRIM(G61))=0</formula>
    </cfRule>
  </conditionalFormatting>
  <conditionalFormatting sqref="H70:J70">
    <cfRule type="containsBlanks" dxfId="319" priority="153">
      <formula>LEN(TRIM(H70))=0</formula>
    </cfRule>
  </conditionalFormatting>
  <conditionalFormatting sqref="C70">
    <cfRule type="containsBlanks" dxfId="318" priority="151">
      <formula>LEN(TRIM(C70))=0</formula>
    </cfRule>
  </conditionalFormatting>
  <conditionalFormatting sqref="D70:F70">
    <cfRule type="containsBlanks" dxfId="317" priority="152">
      <formula>LEN(TRIM(D70))=0</formula>
    </cfRule>
  </conditionalFormatting>
  <conditionalFormatting sqref="G70">
    <cfRule type="containsBlanks" dxfId="316" priority="150">
      <formula>LEN(TRIM(G70))=0</formula>
    </cfRule>
  </conditionalFormatting>
  <conditionalFormatting sqref="H71:J72">
    <cfRule type="containsBlanks" dxfId="315" priority="149">
      <formula>LEN(TRIM(H71))=0</formula>
    </cfRule>
  </conditionalFormatting>
  <conditionalFormatting sqref="G71:G72">
    <cfRule type="containsBlanks" dxfId="314" priority="148">
      <formula>LEN(TRIM(G71))=0</formula>
    </cfRule>
  </conditionalFormatting>
  <conditionalFormatting sqref="C80">
    <cfRule type="containsBlanks" dxfId="313" priority="145">
      <formula>LEN(TRIM(C80))=0</formula>
    </cfRule>
  </conditionalFormatting>
  <conditionalFormatting sqref="H80:J80">
    <cfRule type="containsBlanks" dxfId="312" priority="147">
      <formula>LEN(TRIM(H80))=0</formula>
    </cfRule>
  </conditionalFormatting>
  <conditionalFormatting sqref="D80:F80">
    <cfRule type="containsBlanks" dxfId="311" priority="146">
      <formula>LEN(TRIM(D80))=0</formula>
    </cfRule>
  </conditionalFormatting>
  <conditionalFormatting sqref="G80">
    <cfRule type="containsBlanks" dxfId="310" priority="144">
      <formula>LEN(TRIM(G80))=0</formula>
    </cfRule>
  </conditionalFormatting>
  <conditionalFormatting sqref="H81:J82 H83:H211">
    <cfRule type="containsBlanks" dxfId="309" priority="143">
      <formula>LEN(TRIM(H81))=0</formula>
    </cfRule>
  </conditionalFormatting>
  <conditionalFormatting sqref="G81:G82">
    <cfRule type="containsBlanks" dxfId="308" priority="142">
      <formula>LEN(TRIM(G81))=0</formula>
    </cfRule>
  </conditionalFormatting>
  <conditionalFormatting sqref="H311:J311">
    <cfRule type="containsBlanks" dxfId="307" priority="136">
      <formula>LEN(TRIM(H311))=0</formula>
    </cfRule>
  </conditionalFormatting>
  <conditionalFormatting sqref="D311:F311">
    <cfRule type="containsBlanks" dxfId="306" priority="135">
      <formula>LEN(TRIM(D311))=0</formula>
    </cfRule>
  </conditionalFormatting>
  <conditionalFormatting sqref="G311">
    <cfRule type="containsBlanks" dxfId="305" priority="134">
      <formula>LEN(TRIM(G311))=0</formula>
    </cfRule>
  </conditionalFormatting>
  <conditionalFormatting sqref="C311">
    <cfRule type="containsBlanks" dxfId="304" priority="133">
      <formula>LEN(TRIM(C311))=0</formula>
    </cfRule>
  </conditionalFormatting>
  <conditionalFormatting sqref="H312:J313">
    <cfRule type="containsBlanks" dxfId="303" priority="132">
      <formula>LEN(TRIM(H312))=0</formula>
    </cfRule>
  </conditionalFormatting>
  <conditionalFormatting sqref="G312:G313">
    <cfRule type="containsBlanks" dxfId="302" priority="131">
      <formula>LEN(TRIM(G312))=0</formula>
    </cfRule>
  </conditionalFormatting>
  <conditionalFormatting sqref="H322:J323">
    <cfRule type="containsBlanks" dxfId="301" priority="130">
      <formula>LEN(TRIM(H322))=0</formula>
    </cfRule>
  </conditionalFormatting>
  <conditionalFormatting sqref="G322:G323">
    <cfRule type="containsBlanks" dxfId="300" priority="129">
      <formula>LEN(TRIM(G322))=0</formula>
    </cfRule>
  </conditionalFormatting>
  <conditionalFormatting sqref="D321:F321">
    <cfRule type="containsBlanks" dxfId="299" priority="127">
      <formula>LEN(TRIM(D321))=0</formula>
    </cfRule>
  </conditionalFormatting>
  <conditionalFormatting sqref="H321:J321">
    <cfRule type="containsBlanks" dxfId="298" priority="128">
      <formula>LEN(TRIM(H321))=0</formula>
    </cfRule>
  </conditionalFormatting>
  <conditionalFormatting sqref="G321">
    <cfRule type="containsBlanks" dxfId="297" priority="126">
      <formula>LEN(TRIM(G321))=0</formula>
    </cfRule>
  </conditionalFormatting>
  <conditionalFormatting sqref="C321">
    <cfRule type="containsBlanks" dxfId="296" priority="125">
      <formula>LEN(TRIM(C321))=0</formula>
    </cfRule>
  </conditionalFormatting>
  <conditionalFormatting sqref="H331:J331">
    <cfRule type="containsBlanks" dxfId="295" priority="124">
      <formula>LEN(TRIM(H331))=0</formula>
    </cfRule>
  </conditionalFormatting>
  <conditionalFormatting sqref="D331:F331">
    <cfRule type="containsBlanks" dxfId="294" priority="123">
      <formula>LEN(TRIM(D331))=0</formula>
    </cfRule>
  </conditionalFormatting>
  <conditionalFormatting sqref="G331">
    <cfRule type="containsBlanks" dxfId="293" priority="122">
      <formula>LEN(TRIM(G331))=0</formula>
    </cfRule>
  </conditionalFormatting>
  <conditionalFormatting sqref="C331">
    <cfRule type="containsBlanks" dxfId="292" priority="121">
      <formula>LEN(TRIM(C331))=0</formula>
    </cfRule>
  </conditionalFormatting>
  <conditionalFormatting sqref="H333:J333 H332:I332">
    <cfRule type="containsBlanks" dxfId="291" priority="120">
      <formula>LEN(TRIM(H332))=0</formula>
    </cfRule>
  </conditionalFormatting>
  <conditionalFormatting sqref="G332:G333">
    <cfRule type="containsBlanks" dxfId="290" priority="119">
      <formula>LEN(TRIM(G332))=0</formula>
    </cfRule>
  </conditionalFormatting>
  <conditionalFormatting sqref="J332">
    <cfRule type="containsBlanks" dxfId="289" priority="118">
      <formula>LEN(TRIM(J332))=0</formula>
    </cfRule>
  </conditionalFormatting>
  <conditionalFormatting sqref="H341:J341">
    <cfRule type="containsBlanks" dxfId="288" priority="117">
      <formula>LEN(TRIM(H341))=0</formula>
    </cfRule>
  </conditionalFormatting>
  <conditionalFormatting sqref="D341:F341">
    <cfRule type="containsBlanks" dxfId="287" priority="116">
      <formula>LEN(TRIM(D341))=0</formula>
    </cfRule>
  </conditionalFormatting>
  <conditionalFormatting sqref="G341">
    <cfRule type="containsBlanks" dxfId="286" priority="115">
      <formula>LEN(TRIM(G341))=0</formula>
    </cfRule>
  </conditionalFormatting>
  <conditionalFormatting sqref="C341">
    <cfRule type="containsBlanks" dxfId="285" priority="114">
      <formula>LEN(TRIM(C341))=0</formula>
    </cfRule>
  </conditionalFormatting>
  <conditionalFormatting sqref="H342:J343">
    <cfRule type="containsBlanks" dxfId="284" priority="113">
      <formula>LEN(TRIM(H342))=0</formula>
    </cfRule>
  </conditionalFormatting>
  <conditionalFormatting sqref="G342:G343">
    <cfRule type="containsBlanks" dxfId="283" priority="112">
      <formula>LEN(TRIM(G342))=0</formula>
    </cfRule>
  </conditionalFormatting>
  <conditionalFormatting sqref="D351:F351">
    <cfRule type="containsBlanks" dxfId="282" priority="110">
      <formula>LEN(TRIM(D351))=0</formula>
    </cfRule>
  </conditionalFormatting>
  <conditionalFormatting sqref="H351:J351">
    <cfRule type="containsBlanks" dxfId="281" priority="111">
      <formula>LEN(TRIM(H351))=0</formula>
    </cfRule>
  </conditionalFormatting>
  <conditionalFormatting sqref="G351">
    <cfRule type="containsBlanks" dxfId="280" priority="109">
      <formula>LEN(TRIM(G351))=0</formula>
    </cfRule>
  </conditionalFormatting>
  <conditionalFormatting sqref="C351">
    <cfRule type="containsBlanks" dxfId="279" priority="108">
      <formula>LEN(TRIM(C351))=0</formula>
    </cfRule>
  </conditionalFormatting>
  <conditionalFormatting sqref="H352:J353">
    <cfRule type="containsBlanks" dxfId="278" priority="107">
      <formula>LEN(TRIM(H352))=0</formula>
    </cfRule>
  </conditionalFormatting>
  <conditionalFormatting sqref="G352:G353">
    <cfRule type="containsBlanks" dxfId="277" priority="106">
      <formula>LEN(TRIM(G352))=0</formula>
    </cfRule>
  </conditionalFormatting>
  <conditionalFormatting sqref="H361:J361">
    <cfRule type="containsBlanks" dxfId="276" priority="105">
      <formula>LEN(TRIM(H361))=0</formula>
    </cfRule>
  </conditionalFormatting>
  <conditionalFormatting sqref="G361">
    <cfRule type="containsBlanks" dxfId="275" priority="104">
      <formula>LEN(TRIM(G361))=0</formula>
    </cfRule>
  </conditionalFormatting>
  <conditionalFormatting sqref="C361">
    <cfRule type="containsBlanks" dxfId="274" priority="103">
      <formula>LEN(TRIM(C361))=0</formula>
    </cfRule>
  </conditionalFormatting>
  <conditionalFormatting sqref="D361:F361">
    <cfRule type="containsBlanks" dxfId="273" priority="102">
      <formula>LEN(TRIM(D361))=0</formula>
    </cfRule>
  </conditionalFormatting>
  <conditionalFormatting sqref="H362:J363">
    <cfRule type="containsBlanks" dxfId="272" priority="101">
      <formula>LEN(TRIM(H362))=0</formula>
    </cfRule>
  </conditionalFormatting>
  <conditionalFormatting sqref="G362:G363">
    <cfRule type="containsBlanks" dxfId="271" priority="100">
      <formula>LEN(TRIM(G362))=0</formula>
    </cfRule>
  </conditionalFormatting>
  <conditionalFormatting sqref="H371:J371">
    <cfRule type="containsBlanks" dxfId="270" priority="99">
      <formula>LEN(TRIM(H371))=0</formula>
    </cfRule>
  </conditionalFormatting>
  <conditionalFormatting sqref="G371">
    <cfRule type="containsBlanks" dxfId="269" priority="98">
      <formula>LEN(TRIM(G371))=0</formula>
    </cfRule>
  </conditionalFormatting>
  <conditionalFormatting sqref="C371">
    <cfRule type="containsBlanks" dxfId="268" priority="97">
      <formula>LEN(TRIM(C371))=0</formula>
    </cfRule>
  </conditionalFormatting>
  <conditionalFormatting sqref="D371:F371">
    <cfRule type="containsBlanks" dxfId="267" priority="96">
      <formula>LEN(TRIM(D371))=0</formula>
    </cfRule>
  </conditionalFormatting>
  <conditionalFormatting sqref="H372:J373">
    <cfRule type="containsBlanks" dxfId="266" priority="95">
      <formula>LEN(TRIM(H372))=0</formula>
    </cfRule>
  </conditionalFormatting>
  <conditionalFormatting sqref="G372:G373">
    <cfRule type="containsBlanks" dxfId="265" priority="94">
      <formula>LEN(TRIM(G372))=0</formula>
    </cfRule>
  </conditionalFormatting>
  <conditionalFormatting sqref="H381:J381">
    <cfRule type="containsBlanks" dxfId="264" priority="93">
      <formula>LEN(TRIM(H381))=0</formula>
    </cfRule>
  </conditionalFormatting>
  <conditionalFormatting sqref="D381:F381">
    <cfRule type="containsBlanks" dxfId="263" priority="92">
      <formula>LEN(TRIM(D381))=0</formula>
    </cfRule>
  </conditionalFormatting>
  <conditionalFormatting sqref="G381">
    <cfRule type="containsBlanks" dxfId="262" priority="91">
      <formula>LEN(TRIM(G381))=0</formula>
    </cfRule>
  </conditionalFormatting>
  <conditionalFormatting sqref="C381">
    <cfRule type="containsBlanks" dxfId="261" priority="90">
      <formula>LEN(TRIM(C381))=0</formula>
    </cfRule>
  </conditionalFormatting>
  <conditionalFormatting sqref="H382:J383">
    <cfRule type="containsBlanks" dxfId="260" priority="89">
      <formula>LEN(TRIM(H382))=0</formula>
    </cfRule>
  </conditionalFormatting>
  <conditionalFormatting sqref="G382:G383">
    <cfRule type="containsBlanks" dxfId="259" priority="88">
      <formula>LEN(TRIM(G382))=0</formula>
    </cfRule>
  </conditionalFormatting>
  <conditionalFormatting sqref="D511">
    <cfRule type="containsBlanks" dxfId="258" priority="87">
      <formula>LEN(TRIM(D511))=0</formula>
    </cfRule>
  </conditionalFormatting>
  <conditionalFormatting sqref="D521:F521">
    <cfRule type="containsBlanks" dxfId="257" priority="86">
      <formula>LEN(TRIM(D521))=0</formula>
    </cfRule>
  </conditionalFormatting>
  <conditionalFormatting sqref="D531">
    <cfRule type="containsBlanks" dxfId="256" priority="85">
      <formula>LEN(TRIM(D531))=0</formula>
    </cfRule>
  </conditionalFormatting>
  <conditionalFormatting sqref="H612:J614">
    <cfRule type="containsBlanks" dxfId="255" priority="84">
      <formula>LEN(TRIM(H612))=0</formula>
    </cfRule>
  </conditionalFormatting>
  <conditionalFormatting sqref="D612:F612">
    <cfRule type="containsBlanks" dxfId="254" priority="83">
      <formula>LEN(TRIM(D612))=0</formula>
    </cfRule>
  </conditionalFormatting>
  <conditionalFormatting sqref="G612:G614">
    <cfRule type="containsBlanks" dxfId="253" priority="82">
      <formula>LEN(TRIM(G612))=0</formula>
    </cfRule>
  </conditionalFormatting>
  <conditionalFormatting sqref="C612">
    <cfRule type="containsBlanks" dxfId="252" priority="81">
      <formula>LEN(TRIM(C612))=0</formula>
    </cfRule>
  </conditionalFormatting>
  <conditionalFormatting sqref="D622:F622">
    <cfRule type="containsBlanks" dxfId="251" priority="79">
      <formula>LEN(TRIM(D622))=0</formula>
    </cfRule>
  </conditionalFormatting>
  <conditionalFormatting sqref="H622:J624">
    <cfRule type="containsBlanks" dxfId="250" priority="80">
      <formula>LEN(TRIM(H622))=0</formula>
    </cfRule>
  </conditionalFormatting>
  <conditionalFormatting sqref="G622:G624">
    <cfRule type="containsBlanks" dxfId="249" priority="78">
      <formula>LEN(TRIM(G622))=0</formula>
    </cfRule>
  </conditionalFormatting>
  <conditionalFormatting sqref="C622">
    <cfRule type="containsBlanks" dxfId="248" priority="77">
      <formula>LEN(TRIM(C622))=0</formula>
    </cfRule>
  </conditionalFormatting>
  <conditionalFormatting sqref="H632:J634">
    <cfRule type="containsBlanks" dxfId="247" priority="76">
      <formula>LEN(TRIM(H632))=0</formula>
    </cfRule>
  </conditionalFormatting>
  <conditionalFormatting sqref="D632:F632">
    <cfRule type="containsBlanks" dxfId="246" priority="75">
      <formula>LEN(TRIM(D632))=0</formula>
    </cfRule>
  </conditionalFormatting>
  <conditionalFormatting sqref="G632:G634">
    <cfRule type="containsBlanks" dxfId="245" priority="74">
      <formula>LEN(TRIM(G632))=0</formula>
    </cfRule>
  </conditionalFormatting>
  <conditionalFormatting sqref="C632">
    <cfRule type="containsBlanks" dxfId="244" priority="73">
      <formula>LEN(TRIM(C632))=0</formula>
    </cfRule>
  </conditionalFormatting>
  <conditionalFormatting sqref="H642:J644">
    <cfRule type="containsBlanks" dxfId="243" priority="72">
      <formula>LEN(TRIM(H642))=0</formula>
    </cfRule>
  </conditionalFormatting>
  <conditionalFormatting sqref="D642:F642">
    <cfRule type="containsBlanks" dxfId="242" priority="71">
      <formula>LEN(TRIM(D642))=0</formula>
    </cfRule>
  </conditionalFormatting>
  <conditionalFormatting sqref="G642:G644">
    <cfRule type="containsBlanks" dxfId="241" priority="70">
      <formula>LEN(TRIM(G642))=0</formula>
    </cfRule>
  </conditionalFormatting>
  <conditionalFormatting sqref="C642">
    <cfRule type="containsBlanks" dxfId="240" priority="69">
      <formula>LEN(TRIM(C642))=0</formula>
    </cfRule>
  </conditionalFormatting>
  <conditionalFormatting sqref="D652:F652">
    <cfRule type="containsBlanks" dxfId="239" priority="67">
      <formula>LEN(TRIM(D652))=0</formula>
    </cfRule>
  </conditionalFormatting>
  <conditionalFormatting sqref="H652:J654">
    <cfRule type="containsBlanks" dxfId="238" priority="68">
      <formula>LEN(TRIM(H652))=0</formula>
    </cfRule>
  </conditionalFormatting>
  <conditionalFormatting sqref="G652:G654">
    <cfRule type="containsBlanks" dxfId="237" priority="66">
      <formula>LEN(TRIM(G652))=0</formula>
    </cfRule>
  </conditionalFormatting>
  <conditionalFormatting sqref="C652">
    <cfRule type="containsBlanks" dxfId="236" priority="65">
      <formula>LEN(TRIM(C652))=0</formula>
    </cfRule>
  </conditionalFormatting>
  <conditionalFormatting sqref="H662:J664">
    <cfRule type="containsBlanks" dxfId="235" priority="64">
      <formula>LEN(TRIM(H662))=0</formula>
    </cfRule>
  </conditionalFormatting>
  <conditionalFormatting sqref="D662:F662">
    <cfRule type="containsBlanks" dxfId="234" priority="63">
      <formula>LEN(TRIM(D662))=0</formula>
    </cfRule>
  </conditionalFormatting>
  <conditionalFormatting sqref="G662:G664">
    <cfRule type="containsBlanks" dxfId="233" priority="62">
      <formula>LEN(TRIM(G662))=0</formula>
    </cfRule>
  </conditionalFormatting>
  <conditionalFormatting sqref="C662">
    <cfRule type="containsBlanks" dxfId="232" priority="61">
      <formula>LEN(TRIM(C662))=0</formula>
    </cfRule>
  </conditionalFormatting>
  <conditionalFormatting sqref="H672:J675">
    <cfRule type="containsBlanks" dxfId="231" priority="60">
      <formula>LEN(TRIM(H672))=0</formula>
    </cfRule>
  </conditionalFormatting>
  <conditionalFormatting sqref="D672:F672">
    <cfRule type="containsBlanks" dxfId="230" priority="59">
      <formula>LEN(TRIM(D672))=0</formula>
    </cfRule>
  </conditionalFormatting>
  <conditionalFormatting sqref="G672:G675">
    <cfRule type="containsBlanks" dxfId="229" priority="58">
      <formula>LEN(TRIM(G672))=0</formula>
    </cfRule>
  </conditionalFormatting>
  <conditionalFormatting sqref="C672">
    <cfRule type="containsBlanks" dxfId="228" priority="57">
      <formula>LEN(TRIM(C672))=0</formula>
    </cfRule>
  </conditionalFormatting>
  <conditionalFormatting sqref="H682:J685 H690:J691">
    <cfRule type="containsBlanks" dxfId="227" priority="56">
      <formula>LEN(TRIM(H682))=0</formula>
    </cfRule>
  </conditionalFormatting>
  <conditionalFormatting sqref="D682:F682">
    <cfRule type="containsBlanks" dxfId="226" priority="55">
      <formula>LEN(TRIM(D682))=0</formula>
    </cfRule>
  </conditionalFormatting>
  <conditionalFormatting sqref="H692:J695 H700:J701">
    <cfRule type="containsBlanks" dxfId="225" priority="54">
      <formula>LEN(TRIM(H692))=0</formula>
    </cfRule>
  </conditionalFormatting>
  <conditionalFormatting sqref="D692:F692">
    <cfRule type="containsBlanks" dxfId="224" priority="53">
      <formula>LEN(TRIM(D692))=0</formula>
    </cfRule>
  </conditionalFormatting>
  <conditionalFormatting sqref="H702:J705 H710:J711">
    <cfRule type="containsBlanks" dxfId="223" priority="52">
      <formula>LEN(TRIM(H702))=0</formula>
    </cfRule>
  </conditionalFormatting>
  <conditionalFormatting sqref="D702:F702">
    <cfRule type="containsBlanks" dxfId="222" priority="51">
      <formula>LEN(TRIM(D702))=0</formula>
    </cfRule>
  </conditionalFormatting>
  <conditionalFormatting sqref="H686:J689">
    <cfRule type="containsBlanks" dxfId="221" priority="50">
      <formula>LEN(TRIM(H686))=0</formula>
    </cfRule>
  </conditionalFormatting>
  <conditionalFormatting sqref="H696:J699">
    <cfRule type="containsBlanks" dxfId="220" priority="49">
      <formula>LEN(TRIM(H696))=0</formula>
    </cfRule>
  </conditionalFormatting>
  <conditionalFormatting sqref="H706:J709">
    <cfRule type="containsBlanks" dxfId="219" priority="48">
      <formula>LEN(TRIM(H706))=0</formula>
    </cfRule>
  </conditionalFormatting>
  <conditionalFormatting sqref="G685 G687 G689 G691">
    <cfRule type="containsBlanks" dxfId="218" priority="46">
      <formula>LEN(TRIM(G685))=0</formula>
    </cfRule>
  </conditionalFormatting>
  <conditionalFormatting sqref="G706 G708 G710 G702:G704">
    <cfRule type="containsBlanks" dxfId="217" priority="43">
      <formula>LEN(TRIM(G702))=0</formula>
    </cfRule>
  </conditionalFormatting>
  <conditionalFormatting sqref="C682">
    <cfRule type="containsBlanks" dxfId="216" priority="41">
      <formula>LEN(TRIM(C682))=0</formula>
    </cfRule>
  </conditionalFormatting>
  <conditionalFormatting sqref="G686 G688 G690 G682:G684">
    <cfRule type="containsBlanks" dxfId="215" priority="47">
      <formula>LEN(TRIM(G682))=0</formula>
    </cfRule>
  </conditionalFormatting>
  <conditionalFormatting sqref="G695 G697 G699 G701">
    <cfRule type="containsBlanks" dxfId="214" priority="44">
      <formula>LEN(TRIM(G695))=0</formula>
    </cfRule>
  </conditionalFormatting>
  <conditionalFormatting sqref="G696 G698 G700 G692:G694">
    <cfRule type="containsBlanks" dxfId="213" priority="45">
      <formula>LEN(TRIM(G692))=0</formula>
    </cfRule>
  </conditionalFormatting>
  <conditionalFormatting sqref="G705 G707 G709 G711">
    <cfRule type="containsBlanks" dxfId="212" priority="42">
      <formula>LEN(TRIM(G705))=0</formula>
    </cfRule>
  </conditionalFormatting>
  <conditionalFormatting sqref="C692">
    <cfRule type="containsBlanks" dxfId="211" priority="40">
      <formula>LEN(TRIM(C692))=0</formula>
    </cfRule>
  </conditionalFormatting>
  <conditionalFormatting sqref="C702">
    <cfRule type="containsBlanks" dxfId="210" priority="39">
      <formula>LEN(TRIM(C702))=0</formula>
    </cfRule>
  </conditionalFormatting>
  <conditionalFormatting sqref="G533">
    <cfRule type="containsBlanks" dxfId="209" priority="28">
      <formula>LEN(TRIM(G533))=0</formula>
    </cfRule>
  </conditionalFormatting>
  <conditionalFormatting sqref="G210:G212 C210:F210 I210:J212">
    <cfRule type="containsBlanks" dxfId="208" priority="37">
      <formula>LEN(TRIM(C210))=0</formula>
    </cfRule>
  </conditionalFormatting>
  <conditionalFormatting sqref="G220:J225 C220:F220">
    <cfRule type="containsBlanks" dxfId="207" priority="36">
      <formula>LEN(TRIM(C220))=0</formula>
    </cfRule>
  </conditionalFormatting>
  <conditionalFormatting sqref="G230:J232 C230:F230">
    <cfRule type="containsBlanks" dxfId="206" priority="35">
      <formula>LEN(TRIM(C230))=0</formula>
    </cfRule>
  </conditionalFormatting>
  <conditionalFormatting sqref="G250:J252 C250:F250">
    <cfRule type="containsBlanks" dxfId="205" priority="33">
      <formula>LEN(TRIM(C250))=0</formula>
    </cfRule>
  </conditionalFormatting>
  <conditionalFormatting sqref="G240:J242 C240:F240">
    <cfRule type="containsBlanks" dxfId="204" priority="32">
      <formula>LEN(TRIM(C240))=0</formula>
    </cfRule>
  </conditionalFormatting>
  <conditionalFormatting sqref="G532">
    <cfRule type="containsBlanks" dxfId="203" priority="29">
      <formula>LEN(TRIM(G532))=0</formula>
    </cfRule>
  </conditionalFormatting>
  <conditionalFormatting sqref="G534">
    <cfRule type="containsBlanks" dxfId="202" priority="27">
      <formula>LEN(TRIM(G534))=0</formula>
    </cfRule>
  </conditionalFormatting>
  <conditionalFormatting sqref="H532:J532">
    <cfRule type="containsBlanks" dxfId="201" priority="23">
      <formula>LEN(TRIM(H532))=0</formula>
    </cfRule>
  </conditionalFormatting>
  <conditionalFormatting sqref="E511">
    <cfRule type="containsBlanks" dxfId="200" priority="25">
      <formula>LEN(TRIM(E511))=0</formula>
    </cfRule>
  </conditionalFormatting>
  <conditionalFormatting sqref="F511">
    <cfRule type="containsBlanks" dxfId="199" priority="24">
      <formula>LEN(TRIM(F511))=0</formula>
    </cfRule>
  </conditionalFormatting>
  <conditionalFormatting sqref="H533:J533">
    <cfRule type="containsBlanks" dxfId="198" priority="22">
      <formula>LEN(TRIM(H533))=0</formula>
    </cfRule>
  </conditionalFormatting>
  <conditionalFormatting sqref="H534:J534">
    <cfRule type="containsBlanks" dxfId="197" priority="21">
      <formula>LEN(TRIM(H534))=0</formula>
    </cfRule>
  </conditionalFormatting>
  <conditionalFormatting sqref="E531">
    <cfRule type="containsBlanks" dxfId="196" priority="20">
      <formula>LEN(TRIM(E531))=0</formula>
    </cfRule>
  </conditionalFormatting>
  <conditionalFormatting sqref="F531">
    <cfRule type="containsBlanks" dxfId="195" priority="19">
      <formula>LEN(TRIM(F531))=0</formula>
    </cfRule>
  </conditionalFormatting>
  <conditionalFormatting sqref="H828">
    <cfRule type="containsBlanks" dxfId="194" priority="17">
      <formula>LEN(TRIM(H828))=0</formula>
    </cfRule>
  </conditionalFormatting>
  <conditionalFormatting sqref="D813:D814">
    <cfRule type="containsBlanks" dxfId="193" priority="16">
      <formula>LEN(TRIM(D813))=0</formula>
    </cfRule>
  </conditionalFormatting>
  <conditionalFormatting sqref="D812:F812">
    <cfRule type="containsBlanks" dxfId="192" priority="15">
      <formula>LEN(TRIM(D812))=0</formula>
    </cfRule>
  </conditionalFormatting>
  <conditionalFormatting sqref="D815">
    <cfRule type="containsBlanks" dxfId="191" priority="14">
      <formula>LEN(TRIM(D815))=0</formula>
    </cfRule>
  </conditionalFormatting>
  <conditionalFormatting sqref="C815">
    <cfRule type="containsBlanks" dxfId="190" priority="13">
      <formula>LEN(TRIM(C815))=0</formula>
    </cfRule>
  </conditionalFormatting>
  <conditionalFormatting sqref="H819:H821">
    <cfRule type="containsBlanks" dxfId="189" priority="12">
      <formula>LEN(TRIM(H819))=0</formula>
    </cfRule>
  </conditionalFormatting>
  <conditionalFormatting sqref="H836:H838">
    <cfRule type="containsBlanks" dxfId="188" priority="10">
      <formula>LEN(TRIM(H836))=0</formula>
    </cfRule>
  </conditionalFormatting>
  <conditionalFormatting sqref="H839">
    <cfRule type="containsBlanks" dxfId="187" priority="9">
      <formula>LEN(TRIM(H839))=0</formula>
    </cfRule>
  </conditionalFormatting>
  <conditionalFormatting sqref="H832:H835">
    <cfRule type="containsBlanks" dxfId="186" priority="5">
      <formula>LEN(TRIM(H832))=0</formula>
    </cfRule>
  </conditionalFormatting>
  <conditionalFormatting sqref="H842:H843">
    <cfRule type="containsBlanks" dxfId="185" priority="4">
      <formula>LEN(TRIM(H842))=0</formula>
    </cfRule>
  </conditionalFormatting>
  <conditionalFormatting sqref="H844">
    <cfRule type="containsBlanks" dxfId="184" priority="3">
      <formula>LEN(TRIM(H844))=0</formula>
    </cfRule>
  </conditionalFormatting>
  <conditionalFormatting sqref="H816:H817">
    <cfRule type="containsBlanks" dxfId="183" priority="2">
      <formula>LEN(TRIM(H816))=0</formula>
    </cfRule>
  </conditionalFormatting>
  <conditionalFormatting sqref="H818">
    <cfRule type="containsBlanks" dxfId="182" priority="1">
      <formula>LEN(TRIM(H818))=0</formula>
    </cfRule>
  </conditionalFormatting>
  <pageMargins left="0.7" right="0.7" top="0.75" bottom="0.75" header="0.3" footer="0.3"/>
  <pageSetup scale="73" orientation="landscape" r:id="rId1"/>
  <rowBreaks count="1" manualBreakCount="1">
    <brk id="814" max="9" man="1"/>
  </rowBreaks>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2060"/>
  </sheetPr>
  <dimension ref="A1:J196"/>
  <sheetViews>
    <sheetView view="pageBreakPreview" zoomScale="80" zoomScaleNormal="80" zoomScaleSheetLayoutView="80" workbookViewId="0">
      <selection activeCell="H80" sqref="H80"/>
    </sheetView>
  </sheetViews>
  <sheetFormatPr baseColWidth="10" defaultRowHeight="12.75" x14ac:dyDescent="0.2"/>
  <cols>
    <col min="1" max="1" width="15.5703125" style="3" customWidth="1"/>
    <col min="2" max="2" width="6.140625" style="70" customWidth="1"/>
    <col min="3" max="3" width="26.28515625" style="3" customWidth="1"/>
    <col min="4" max="4" width="18" style="71" customWidth="1"/>
    <col min="5" max="5" width="32" style="71" customWidth="1"/>
    <col min="6" max="6" width="22.85546875" style="72" customWidth="1"/>
    <col min="7" max="7" width="14.42578125" style="73" customWidth="1"/>
    <col min="8" max="9" width="8.7109375" style="67" customWidth="1"/>
    <col min="10" max="10" width="10.28515625" style="216" customWidth="1"/>
    <col min="11" max="16384" width="11.42578125" style="3"/>
  </cols>
  <sheetData>
    <row r="1" spans="1:10" ht="18.75" x14ac:dyDescent="0.3">
      <c r="A1" s="388" t="s">
        <v>39</v>
      </c>
      <c r="B1" s="388"/>
      <c r="C1" s="388"/>
      <c r="D1" s="388"/>
      <c r="E1" s="388"/>
      <c r="F1" s="388"/>
      <c r="G1" s="388"/>
    </row>
    <row r="2" spans="1:10" ht="9" customHeight="1" x14ac:dyDescent="0.2">
      <c r="A2" s="37"/>
      <c r="B2" s="38"/>
      <c r="C2" s="37"/>
      <c r="D2" s="37"/>
      <c r="E2" s="37"/>
      <c r="F2" s="39"/>
      <c r="G2" s="37"/>
    </row>
    <row r="3" spans="1:10" ht="27" customHeight="1" x14ac:dyDescent="0.2">
      <c r="A3" s="378" t="s">
        <v>38</v>
      </c>
      <c r="B3" s="378"/>
      <c r="C3" s="359" t="str">
        <f>Perfil_Egreso!B3</f>
        <v>I.E.S.T.P. "CATALINA BUENDIA DE PECHO"</v>
      </c>
      <c r="D3" s="359"/>
      <c r="E3" s="359"/>
      <c r="F3" s="40" t="s">
        <v>52</v>
      </c>
      <c r="G3" s="174" t="str">
        <f>Perfil_Egreso!E3</f>
        <v>0563619</v>
      </c>
    </row>
    <row r="4" spans="1:10" x14ac:dyDescent="0.2">
      <c r="A4" s="176"/>
      <c r="B4" s="176"/>
      <c r="C4" s="176"/>
      <c r="D4" s="176"/>
      <c r="E4" s="176"/>
      <c r="F4" s="41"/>
      <c r="G4" s="176"/>
    </row>
    <row r="5" spans="1:10" ht="65.25" customHeight="1" x14ac:dyDescent="0.2">
      <c r="A5" s="378" t="str">
        <f>Perfil_Egreso!A11</f>
        <v>DENOMINACIÓN DEL PROGRAMA DE ESTUDIOS SEGÚN CNOF (según corresponda)</v>
      </c>
      <c r="B5" s="378"/>
      <c r="C5" s="173" t="str">
        <f>Perfil_Egreso!B11</f>
        <v>ADMINISTRACIÓN DE EMPRESAS</v>
      </c>
      <c r="D5" s="175" t="s">
        <v>46</v>
      </c>
      <c r="E5" s="174" t="str">
        <f>Perfil_Egreso!E11</f>
        <v>M2982-3-001</v>
      </c>
      <c r="F5" s="40" t="s">
        <v>41</v>
      </c>
      <c r="G5" s="173" t="str">
        <f>Perfil_Egreso!B15</f>
        <v>PROFESIONAL TÉCNICO</v>
      </c>
    </row>
    <row r="6" spans="1:10" x14ac:dyDescent="0.2">
      <c r="A6" s="176"/>
      <c r="B6" s="176"/>
      <c r="C6" s="176"/>
      <c r="D6" s="176"/>
      <c r="E6" s="176"/>
      <c r="F6" s="41"/>
      <c r="G6" s="176"/>
    </row>
    <row r="7" spans="1:10" ht="23.25" customHeight="1" x14ac:dyDescent="0.2">
      <c r="A7" s="378" t="str">
        <f>Perfil_Egreso!A13</f>
        <v>FORMACIÓN**</v>
      </c>
      <c r="B7" s="379"/>
      <c r="C7" s="380" t="str">
        <f>Perfil_Egreso!B13</f>
        <v>´´</v>
      </c>
      <c r="D7" s="381"/>
      <c r="E7" s="212" t="s">
        <v>45</v>
      </c>
      <c r="F7" s="380" t="str">
        <f>Perfil_Egreso!D13</f>
        <v>PRESENCIAL</v>
      </c>
      <c r="G7" s="381"/>
    </row>
    <row r="8" spans="1:10" ht="10.5" customHeight="1" x14ac:dyDescent="0.2">
      <c r="A8" s="22"/>
      <c r="B8" s="22"/>
      <c r="C8" s="22"/>
      <c r="D8" s="74"/>
      <c r="E8" s="74"/>
      <c r="F8" s="75"/>
      <c r="G8" s="25"/>
      <c r="H8" s="382" t="s">
        <v>164</v>
      </c>
      <c r="I8" s="382"/>
      <c r="J8" s="382"/>
    </row>
    <row r="9" spans="1:10" ht="25.5" x14ac:dyDescent="0.2">
      <c r="A9" s="219" t="s">
        <v>2</v>
      </c>
      <c r="B9" s="351" t="s">
        <v>144</v>
      </c>
      <c r="C9" s="351"/>
      <c r="D9" s="351" t="s">
        <v>4</v>
      </c>
      <c r="E9" s="351"/>
      <c r="F9" s="220" t="s">
        <v>0</v>
      </c>
      <c r="G9" s="219" t="s">
        <v>19</v>
      </c>
      <c r="H9" s="217" t="s">
        <v>65</v>
      </c>
      <c r="I9" s="217" t="s">
        <v>66</v>
      </c>
      <c r="J9" s="218" t="s">
        <v>165</v>
      </c>
    </row>
    <row r="10" spans="1:10" ht="46.5" customHeight="1" x14ac:dyDescent="0.2">
      <c r="A10" s="389" t="s">
        <v>598</v>
      </c>
      <c r="B10" s="385" t="s">
        <v>145</v>
      </c>
      <c r="C10" s="389" t="s">
        <v>603</v>
      </c>
      <c r="D10" s="390" t="str">
        <f ca="1">OFFSET(Capacidades!$A$1,(ROW()-9)*10-1,11)</f>
        <v xml:space="preserve">UC1.C1 Gestionar el proceso de documentación administrativo y comercial, en un marco de excelencia administrativa de acuerdo a la normatividad vigente.    </v>
      </c>
      <c r="E10" s="391"/>
      <c r="F10" s="68" t="s">
        <v>608</v>
      </c>
      <c r="G10" s="281" t="s">
        <v>132</v>
      </c>
      <c r="H10" s="282">
        <v>2</v>
      </c>
      <c r="I10" s="283">
        <v>3</v>
      </c>
      <c r="J10" s="216">
        <f>SUM(H10:I10)</f>
        <v>5</v>
      </c>
    </row>
    <row r="11" spans="1:10" ht="48" customHeight="1" x14ac:dyDescent="0.2">
      <c r="A11" s="389"/>
      <c r="B11" s="385"/>
      <c r="C11" s="389"/>
      <c r="D11" s="390" t="str">
        <f ca="1">OFFSET(Capacidades!$A$1,(ROW()-9)*10-1,11)</f>
        <v xml:space="preserve">UC1.C2 Sistematizar información a partir del procesamiento de datos, utilizando software, para la elaboración de reportes de gestión.    </v>
      </c>
      <c r="E11" s="391"/>
      <c r="F11" s="68" t="s">
        <v>597</v>
      </c>
      <c r="G11" s="281" t="s">
        <v>133</v>
      </c>
      <c r="H11" s="282">
        <v>2</v>
      </c>
      <c r="I11" s="283">
        <v>1</v>
      </c>
      <c r="J11" s="216">
        <f t="shared" ref="J11:J74" si="0">SUM(H11:I11)</f>
        <v>3</v>
      </c>
    </row>
    <row r="12" spans="1:10" ht="48.75" customHeight="1" x14ac:dyDescent="0.2">
      <c r="A12" s="389"/>
      <c r="B12" s="385"/>
      <c r="C12" s="389"/>
      <c r="D12" s="390" t="str">
        <f ca="1">OFFSET(Capacidades!$A$1,(ROW()-9)*10-1,11)</f>
        <v xml:space="preserve">UC1.C3 Elaborar organigramas y manuales organizativos, siguiendo los estándares establecidos por la empresa y de acuerdo a la normatividad vigente.    </v>
      </c>
      <c r="E12" s="391"/>
      <c r="F12" s="68" t="s">
        <v>617</v>
      </c>
      <c r="G12" s="281" t="s">
        <v>133</v>
      </c>
      <c r="H12" s="282">
        <v>1</v>
      </c>
      <c r="I12" s="283">
        <v>2</v>
      </c>
      <c r="J12" s="216">
        <f t="shared" si="0"/>
        <v>3</v>
      </c>
    </row>
    <row r="13" spans="1:10" ht="60.75" customHeight="1" x14ac:dyDescent="0.2">
      <c r="A13" s="389"/>
      <c r="B13" s="385"/>
      <c r="C13" s="389"/>
      <c r="D13" s="390" t="str">
        <f ca="1">OFFSET(Capacidades!$A$1,(ROW()-9)*10-1,11)</f>
        <v xml:space="preserve">UC1.C4 Interactuar con los usuarios internos y externos para lograr objetivos, de acuerdo a los procedimientos  y politicas de la empresa.    </v>
      </c>
      <c r="E13" s="391"/>
      <c r="F13" s="68" t="s">
        <v>625</v>
      </c>
      <c r="G13" s="281" t="s">
        <v>133</v>
      </c>
      <c r="H13" s="282">
        <v>1</v>
      </c>
      <c r="I13" s="283">
        <v>2</v>
      </c>
      <c r="J13" s="216">
        <f t="shared" si="0"/>
        <v>3</v>
      </c>
    </row>
    <row r="14" spans="1:10" ht="61.5" customHeight="1" x14ac:dyDescent="0.2">
      <c r="A14" s="389"/>
      <c r="B14" s="385"/>
      <c r="C14" s="389"/>
      <c r="D14" s="390" t="str">
        <f ca="1">OFFSET(Capacidades!$A$1,(ROW()-9)*10-1,11)</f>
        <v xml:space="preserve">UC1.C5 Determinar el valor del dinero en el tiempo y establecer cuotas y amortizaciones con precisión realizando cálculos matemáticos mediante herramientas informáticas, de acuerdo a las necesidades de la empresa.    </v>
      </c>
      <c r="E14" s="391"/>
      <c r="F14" s="68" t="s">
        <v>618</v>
      </c>
      <c r="G14" s="281" t="s">
        <v>132</v>
      </c>
      <c r="H14" s="282">
        <v>2</v>
      </c>
      <c r="I14" s="283">
        <v>3</v>
      </c>
      <c r="J14" s="216">
        <f t="shared" si="0"/>
        <v>5</v>
      </c>
    </row>
    <row r="15" spans="1:10" ht="61.5" customHeight="1" x14ac:dyDescent="0.2">
      <c r="A15" s="389"/>
      <c r="B15" s="385"/>
      <c r="C15" s="389"/>
      <c r="D15" s="390" t="str">
        <f ca="1">OFFSET(Capacidades!$A$1,(ROW()-9)*10-1,11)</f>
        <v xml:space="preserve">UC1.C6 Aplicar los procesos logísticos de la empresa, utilizando los procedimientos establecidos y la normatividad vigente.    </v>
      </c>
      <c r="E15" s="391"/>
      <c r="F15" s="68" t="s">
        <v>635</v>
      </c>
      <c r="G15" s="281" t="s">
        <v>133</v>
      </c>
      <c r="H15" s="282">
        <v>2</v>
      </c>
      <c r="I15" s="283">
        <v>1</v>
      </c>
      <c r="J15" s="216">
        <f t="shared" si="0"/>
        <v>3</v>
      </c>
    </row>
    <row r="16" spans="1:10" ht="48" customHeight="1" x14ac:dyDescent="0.2">
      <c r="A16" s="389"/>
      <c r="B16" s="385"/>
      <c r="C16" s="389"/>
      <c r="D16" s="390" t="str">
        <f ca="1">OFFSET(Capacidades!$A$1,(ROW()-9)*10-1,11)</f>
        <v xml:space="preserve">UC1.C7 Elaborar reportes de negocios, utilizando indicadores de gestión cuantitativos y cualitativos, según las necesidades de la empresa.    </v>
      </c>
      <c r="E16" s="391"/>
      <c r="F16" s="68" t="s">
        <v>637</v>
      </c>
      <c r="G16" s="281" t="s">
        <v>132</v>
      </c>
      <c r="H16" s="282">
        <v>2</v>
      </c>
      <c r="I16" s="283">
        <v>3</v>
      </c>
      <c r="J16" s="216">
        <f t="shared" si="0"/>
        <v>5</v>
      </c>
    </row>
    <row r="17" spans="1:10" ht="47.25" customHeight="1" x14ac:dyDescent="0.2">
      <c r="A17" s="389"/>
      <c r="B17" s="385"/>
      <c r="C17" s="389"/>
      <c r="D17" s="390" t="str">
        <f ca="1">OFFSET(Capacidades!$A$1,(ROW()-9)*10-1,11)</f>
        <v xml:space="preserve">UC1.C8 Establecer el proceso de creación de empresas, de acuerdo a la Ley General de Sociedades y normas vigentes establecidas.    </v>
      </c>
      <c r="E17" s="391"/>
      <c r="F17" s="68" t="s">
        <v>642</v>
      </c>
      <c r="G17" s="281" t="s">
        <v>133</v>
      </c>
      <c r="H17" s="282">
        <v>2</v>
      </c>
      <c r="I17" s="283">
        <v>1</v>
      </c>
      <c r="J17" s="216">
        <f t="shared" si="0"/>
        <v>3</v>
      </c>
    </row>
    <row r="18" spans="1:10" hidden="1" x14ac:dyDescent="0.2">
      <c r="A18" s="389"/>
      <c r="B18" s="385"/>
      <c r="C18" s="389"/>
      <c r="D18" s="390" t="str">
        <f ca="1">OFFSET(Capacidades!$A$1,(ROW()-9)*10-1,11)</f>
        <v xml:space="preserve">       </v>
      </c>
      <c r="E18" s="391"/>
      <c r="F18" s="228"/>
      <c r="G18" s="68"/>
      <c r="H18" s="232"/>
      <c r="I18" s="233"/>
      <c r="J18" s="216">
        <f t="shared" si="0"/>
        <v>0</v>
      </c>
    </row>
    <row r="19" spans="1:10" ht="51.75" hidden="1" customHeight="1" x14ac:dyDescent="0.2">
      <c r="A19" s="389"/>
      <c r="B19" s="385"/>
      <c r="C19" s="389"/>
      <c r="D19" s="390" t="str">
        <f ca="1">OFFSET(Capacidades!$A$1,(ROW()-9)*10-1,11)</f>
        <v xml:space="preserve">       </v>
      </c>
      <c r="E19" s="391"/>
      <c r="F19" s="228"/>
      <c r="G19" s="68"/>
      <c r="H19" s="232"/>
      <c r="I19" s="233"/>
      <c r="J19" s="216">
        <f t="shared" si="0"/>
        <v>0</v>
      </c>
    </row>
    <row r="20" spans="1:10" hidden="1" x14ac:dyDescent="0.2">
      <c r="A20" s="389"/>
      <c r="B20" s="385"/>
      <c r="C20" s="389"/>
      <c r="D20" s="390" t="str">
        <f ca="1">OFFSET(Capacidades!$A$1,(ROW()-9)*10-1,11)</f>
        <v xml:space="preserve">       </v>
      </c>
      <c r="E20" s="391"/>
      <c r="F20" s="228"/>
      <c r="G20" s="68"/>
      <c r="H20" s="232"/>
      <c r="I20" s="233"/>
      <c r="J20" s="216">
        <f t="shared" si="0"/>
        <v>0</v>
      </c>
    </row>
    <row r="21" spans="1:10" hidden="1" x14ac:dyDescent="0.2">
      <c r="A21" s="389"/>
      <c r="B21" s="385"/>
      <c r="C21" s="389"/>
      <c r="D21" s="390" t="str">
        <f ca="1">OFFSET(Capacidades!$A$1,(ROW()-9)*10-1,11)</f>
        <v xml:space="preserve">       </v>
      </c>
      <c r="E21" s="391"/>
      <c r="F21" s="228"/>
      <c r="G21" s="68"/>
      <c r="H21" s="232"/>
      <c r="I21" s="233"/>
      <c r="J21" s="216">
        <f t="shared" si="0"/>
        <v>0</v>
      </c>
    </row>
    <row r="22" spans="1:10" hidden="1" x14ac:dyDescent="0.2">
      <c r="A22" s="389"/>
      <c r="B22" s="385"/>
      <c r="C22" s="389"/>
      <c r="D22" s="390" t="str">
        <f ca="1">OFFSET(Capacidades!$A$1,(ROW()-9)*10-1,11)</f>
        <v xml:space="preserve">       </v>
      </c>
      <c r="E22" s="391"/>
      <c r="F22" s="228"/>
      <c r="G22" s="68"/>
      <c r="H22" s="232"/>
      <c r="I22" s="233"/>
      <c r="J22" s="216">
        <f t="shared" si="0"/>
        <v>0</v>
      </c>
    </row>
    <row r="23" spans="1:10" hidden="1" x14ac:dyDescent="0.2">
      <c r="A23" s="389"/>
      <c r="B23" s="385"/>
      <c r="C23" s="389"/>
      <c r="D23" s="390" t="str">
        <f ca="1">OFFSET(Capacidades!$A$1,(ROW()-9)*10-1,11)</f>
        <v xml:space="preserve">       </v>
      </c>
      <c r="E23" s="391"/>
      <c r="F23" s="228"/>
      <c r="G23" s="68"/>
      <c r="H23" s="232"/>
      <c r="I23" s="233"/>
      <c r="J23" s="216">
        <f t="shared" si="0"/>
        <v>0</v>
      </c>
    </row>
    <row r="24" spans="1:10" hidden="1" x14ac:dyDescent="0.2">
      <c r="A24" s="389"/>
      <c r="B24" s="385"/>
      <c r="C24" s="389"/>
      <c r="D24" s="390" t="str">
        <f ca="1">OFFSET(Capacidades!$A$1,(ROW()-9)*10-1,11)</f>
        <v xml:space="preserve">       </v>
      </c>
      <c r="E24" s="391"/>
      <c r="F24" s="228"/>
      <c r="G24" s="68"/>
      <c r="H24" s="232"/>
      <c r="I24" s="233"/>
      <c r="J24" s="216">
        <f t="shared" si="0"/>
        <v>0</v>
      </c>
    </row>
    <row r="25" spans="1:10" hidden="1" x14ac:dyDescent="0.2">
      <c r="A25" s="389"/>
      <c r="B25" s="385"/>
      <c r="C25" s="389"/>
      <c r="D25" s="390" t="str">
        <f ca="1">OFFSET(Capacidades!$A$1,(ROW()-9)*10-1,11)</f>
        <v xml:space="preserve">       </v>
      </c>
      <c r="E25" s="391"/>
      <c r="F25" s="228"/>
      <c r="G25" s="68"/>
      <c r="H25" s="232"/>
      <c r="I25" s="233"/>
      <c r="J25" s="216">
        <f t="shared" si="0"/>
        <v>0</v>
      </c>
    </row>
    <row r="26" spans="1:10" hidden="1" x14ac:dyDescent="0.2">
      <c r="A26" s="389"/>
      <c r="B26" s="385"/>
      <c r="C26" s="389"/>
      <c r="D26" s="390" t="str">
        <f ca="1">OFFSET(Capacidades!$A$1,(ROW()-9)*10-1,11)</f>
        <v xml:space="preserve">       </v>
      </c>
      <c r="E26" s="391"/>
      <c r="F26" s="228"/>
      <c r="G26" s="68"/>
      <c r="H26" s="232"/>
      <c r="I26" s="233"/>
      <c r="J26" s="216">
        <f t="shared" si="0"/>
        <v>0</v>
      </c>
    </row>
    <row r="27" spans="1:10" hidden="1" x14ac:dyDescent="0.2">
      <c r="A27" s="389"/>
      <c r="B27" s="385"/>
      <c r="C27" s="389"/>
      <c r="D27" s="390" t="str">
        <f ca="1">OFFSET(Capacidades!$A$1,(ROW()-9)*10-1,11)</f>
        <v xml:space="preserve">       </v>
      </c>
      <c r="E27" s="391"/>
      <c r="F27" s="177"/>
      <c r="G27" s="68"/>
      <c r="H27" s="232"/>
      <c r="I27" s="233"/>
      <c r="J27" s="216">
        <f t="shared" si="0"/>
        <v>0</v>
      </c>
    </row>
    <row r="28" spans="1:10" hidden="1" x14ac:dyDescent="0.2">
      <c r="A28" s="389"/>
      <c r="B28" s="385"/>
      <c r="C28" s="389"/>
      <c r="D28" s="390" t="str">
        <f ca="1">OFFSET(Capacidades!$A$1,(ROW()-9)*10-1,11)</f>
        <v xml:space="preserve">       </v>
      </c>
      <c r="E28" s="391"/>
      <c r="F28" s="177"/>
      <c r="G28" s="68"/>
      <c r="H28" s="232"/>
      <c r="I28" s="233"/>
      <c r="J28" s="216">
        <f t="shared" si="0"/>
        <v>0</v>
      </c>
    </row>
    <row r="29" spans="1:10" hidden="1" x14ac:dyDescent="0.2">
      <c r="A29" s="389"/>
      <c r="B29" s="385"/>
      <c r="C29" s="389"/>
      <c r="D29" s="390" t="str">
        <f ca="1">OFFSET(Capacidades!$A$1,(ROW()-9)*10-1,11)</f>
        <v xml:space="preserve">       </v>
      </c>
      <c r="E29" s="391"/>
      <c r="F29" s="177"/>
      <c r="G29" s="68"/>
      <c r="H29" s="232"/>
      <c r="I29" s="233"/>
      <c r="J29" s="216">
        <f t="shared" si="0"/>
        <v>0</v>
      </c>
    </row>
    <row r="30" spans="1:10" ht="51" hidden="1" customHeight="1" x14ac:dyDescent="0.2">
      <c r="A30" s="389"/>
      <c r="B30" s="386" t="s">
        <v>12</v>
      </c>
      <c r="C30" s="389" t="s">
        <v>604</v>
      </c>
      <c r="D30" s="390" t="str">
        <f ca="1">OFFSET(Capacidades!$A$1,(ROW()-9)*10-1,11)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E30" s="391"/>
      <c r="F30" s="284" t="s">
        <v>599</v>
      </c>
      <c r="G30" s="281" t="s">
        <v>132</v>
      </c>
      <c r="H30" s="282">
        <v>1</v>
      </c>
      <c r="I30" s="283">
        <v>1</v>
      </c>
      <c r="J30" s="216">
        <f t="shared" si="0"/>
        <v>2</v>
      </c>
    </row>
    <row r="31" spans="1:10" ht="114" customHeight="1" x14ac:dyDescent="0.2">
      <c r="A31" s="389"/>
      <c r="B31" s="386"/>
      <c r="C31" s="389"/>
      <c r="D31" s="390" t="str">
        <f ca="1">OFFSET(Capacidades!$A$1,(ROW()-9)*10-1,11)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E31" s="391"/>
      <c r="F31" s="284" t="s">
        <v>600</v>
      </c>
      <c r="G31" s="281" t="s">
        <v>133</v>
      </c>
      <c r="H31" s="282">
        <v>1</v>
      </c>
      <c r="I31" s="283">
        <v>1</v>
      </c>
      <c r="J31" s="216">
        <f t="shared" si="0"/>
        <v>2</v>
      </c>
    </row>
    <row r="32" spans="1:10" ht="63" customHeight="1" x14ac:dyDescent="0.2">
      <c r="A32" s="389"/>
      <c r="B32" s="386"/>
      <c r="C32" s="389"/>
      <c r="D32" s="390" t="str">
        <f ca="1">OFFSET(Capacidades!$A$1,(ROW()-9)*10-1,11)</f>
        <v xml:space="preserve">CE3.C1 Utilizar aplicaciones y herramientas informáticas para la búsqueda, comunicación y análisis de información  de manera responsable  y considerando los principios éticos.    </v>
      </c>
      <c r="E32" s="391"/>
      <c r="F32" s="284" t="s">
        <v>601</v>
      </c>
      <c r="G32" s="281" t="s">
        <v>132</v>
      </c>
      <c r="H32" s="282">
        <v>1</v>
      </c>
      <c r="I32" s="283">
        <v>1</v>
      </c>
      <c r="J32" s="216">
        <f t="shared" si="0"/>
        <v>2</v>
      </c>
    </row>
    <row r="33" spans="1:10" ht="75.75" customHeight="1" x14ac:dyDescent="0.2">
      <c r="A33" s="389"/>
      <c r="B33" s="386"/>
      <c r="C33" s="389"/>
      <c r="D33" s="390" t="str">
        <f ca="1">OFFSET(Capacidades!$A$1,(ROW()-9)*10-1,11)</f>
        <v xml:space="preserve">CE3.C2 Utilizar software de ofimática de acuerdo al programa de estudios,  considerando las necesidades de sistematización de la información.     </v>
      </c>
      <c r="E33" s="391"/>
      <c r="F33" s="284" t="s">
        <v>602</v>
      </c>
      <c r="G33" s="281" t="s">
        <v>133</v>
      </c>
      <c r="H33" s="282">
        <v>1</v>
      </c>
      <c r="I33" s="283">
        <v>2</v>
      </c>
      <c r="J33" s="216">
        <f t="shared" si="0"/>
        <v>3</v>
      </c>
    </row>
    <row r="34" spans="1:10" ht="16.5" hidden="1" customHeight="1" x14ac:dyDescent="0.2">
      <c r="A34" s="389"/>
      <c r="B34" s="386"/>
      <c r="C34" s="389"/>
      <c r="D34" s="390" t="str">
        <f ca="1">OFFSET(Capacidades!$A$1,(ROW()-9)*10-1,11)</f>
        <v xml:space="preserve">       </v>
      </c>
      <c r="E34" s="391"/>
      <c r="F34" s="69"/>
      <c r="G34" s="68"/>
      <c r="H34" s="232"/>
      <c r="I34" s="233"/>
      <c r="J34" s="216">
        <f t="shared" si="0"/>
        <v>0</v>
      </c>
    </row>
    <row r="35" spans="1:10" ht="18.75" hidden="1" customHeight="1" x14ac:dyDescent="0.2">
      <c r="A35" s="389"/>
      <c r="B35" s="386"/>
      <c r="C35" s="389"/>
      <c r="D35" s="390" t="str">
        <f ca="1">OFFSET(Capacidades!$A$1,(ROW()-9)*10-1,11)</f>
        <v xml:space="preserve">       </v>
      </c>
      <c r="E35" s="391"/>
      <c r="F35" s="69"/>
      <c r="G35" s="68"/>
      <c r="H35" s="232"/>
      <c r="I35" s="233"/>
      <c r="J35" s="216">
        <f t="shared" si="0"/>
        <v>0</v>
      </c>
    </row>
    <row r="36" spans="1:10" ht="17.25" hidden="1" customHeight="1" x14ac:dyDescent="0.2">
      <c r="A36" s="389"/>
      <c r="B36" s="386"/>
      <c r="C36" s="389"/>
      <c r="D36" s="390" t="str">
        <f ca="1">OFFSET(Capacidades!$A$1,(ROW()-9)*10-1,11)</f>
        <v xml:space="preserve">       </v>
      </c>
      <c r="E36" s="391"/>
      <c r="F36" s="69"/>
      <c r="G36" s="68"/>
      <c r="H36" s="232"/>
      <c r="I36" s="233"/>
      <c r="J36" s="216">
        <f t="shared" si="0"/>
        <v>0</v>
      </c>
    </row>
    <row r="37" spans="1:10" ht="16.5" hidden="1" customHeight="1" x14ac:dyDescent="0.2">
      <c r="A37" s="389"/>
      <c r="B37" s="386"/>
      <c r="C37" s="389"/>
      <c r="D37" s="390" t="str">
        <f ca="1">OFFSET(Capacidades!$A$1,(ROW()-9)*10-1,11)</f>
        <v xml:space="preserve">       </v>
      </c>
      <c r="E37" s="391"/>
      <c r="F37" s="69"/>
      <c r="G37" s="68"/>
      <c r="H37" s="232"/>
      <c r="I37" s="233"/>
      <c r="J37" s="216">
        <f t="shared" si="0"/>
        <v>0</v>
      </c>
    </row>
    <row r="38" spans="1:10" ht="24" hidden="1" customHeight="1" x14ac:dyDescent="0.2">
      <c r="A38" s="389"/>
      <c r="B38" s="386"/>
      <c r="C38" s="389"/>
      <c r="D38" s="390" t="str">
        <f ca="1">OFFSET(Capacidades!$A$1,(ROW()-9)*10-1,11)</f>
        <v xml:space="preserve">       </v>
      </c>
      <c r="E38" s="391"/>
      <c r="F38" s="69"/>
      <c r="G38" s="68"/>
      <c r="H38" s="232"/>
      <c r="I38" s="233"/>
      <c r="J38" s="216">
        <f t="shared" si="0"/>
        <v>0</v>
      </c>
    </row>
    <row r="39" spans="1:10" ht="22.5" hidden="1" customHeight="1" x14ac:dyDescent="0.2">
      <c r="A39" s="389"/>
      <c r="B39" s="386"/>
      <c r="C39" s="389"/>
      <c r="D39" s="390" t="str">
        <f ca="1">OFFSET(Capacidades!$A$1,(ROW()-9)*10-1,11)</f>
        <v xml:space="preserve">       </v>
      </c>
      <c r="E39" s="391"/>
      <c r="F39" s="69"/>
      <c r="G39" s="68"/>
      <c r="H39" s="232"/>
      <c r="I39" s="233"/>
      <c r="J39" s="216">
        <f t="shared" si="0"/>
        <v>0</v>
      </c>
    </row>
    <row r="40" spans="1:10" ht="21" customHeight="1" x14ac:dyDescent="0.2">
      <c r="A40" s="389"/>
      <c r="B40" s="392" t="s">
        <v>178</v>
      </c>
      <c r="C40" s="393"/>
      <c r="D40" s="393"/>
      <c r="E40" s="393"/>
      <c r="F40" s="247"/>
      <c r="G40" s="248"/>
      <c r="H40" s="232">
        <v>0</v>
      </c>
      <c r="I40" s="233">
        <v>4</v>
      </c>
      <c r="J40" s="216">
        <f t="shared" si="0"/>
        <v>4</v>
      </c>
    </row>
    <row r="41" spans="1:10" ht="45.75" customHeight="1" x14ac:dyDescent="0.2">
      <c r="A41" s="387" t="s">
        <v>666</v>
      </c>
      <c r="B41" s="385" t="str">
        <f>$B$10</f>
        <v>Competencias técnicas (Unidad de competencia)</v>
      </c>
      <c r="C41" s="383" t="s">
        <v>667</v>
      </c>
      <c r="D41" s="377" t="str">
        <f ca="1">OFFSET(Capacidades!$A$302,(ROW()-40)*10-1,11)</f>
        <v xml:space="preserve">UC2.C1 Generar información comercial mediante la aplicación de técnicas de investigación de mercados, para respaldar la toma de decisiones.    </v>
      </c>
      <c r="E41" s="377"/>
      <c r="F41" s="289" t="s">
        <v>966</v>
      </c>
      <c r="G41" s="281" t="s">
        <v>135</v>
      </c>
      <c r="H41" s="282">
        <v>1</v>
      </c>
      <c r="I41" s="283">
        <v>3</v>
      </c>
      <c r="J41" s="216">
        <f t="shared" si="0"/>
        <v>4</v>
      </c>
    </row>
    <row r="42" spans="1:10" ht="36.75" customHeight="1" x14ac:dyDescent="0.2">
      <c r="A42" s="387"/>
      <c r="B42" s="385"/>
      <c r="C42" s="383"/>
      <c r="D42" s="377" t="str">
        <f ca="1">OFFSET(Capacidades!$A$302,(ROW()-40)*10-1,11)</f>
        <v xml:space="preserve">UC2.C2 Apoyar la elaboración y ejecución del Plan de comercialización,  en función a los objetivos de la empresa.    </v>
      </c>
      <c r="E42" s="377"/>
      <c r="F42" s="228" t="s">
        <v>669</v>
      </c>
      <c r="G42" s="281" t="s">
        <v>135</v>
      </c>
      <c r="H42" s="282">
        <v>1</v>
      </c>
      <c r="I42" s="283">
        <v>2</v>
      </c>
      <c r="J42" s="216">
        <f t="shared" si="0"/>
        <v>3</v>
      </c>
    </row>
    <row r="43" spans="1:10" ht="55.5" customHeight="1" x14ac:dyDescent="0.2">
      <c r="A43" s="387"/>
      <c r="B43" s="385"/>
      <c r="C43" s="383"/>
      <c r="D43" s="377" t="str">
        <f ca="1">OFFSET(Capacidades!$A$302,(ROW()-40)*10-1,11)</f>
        <v xml:space="preserve">UC2.C3 Apoyar la elaboración y ejecución del Plan de producción/operaciones, tomando en cuenta los objetivos de la empresa y las interacciones con otras áreas de la misma.    </v>
      </c>
      <c r="E43" s="377"/>
      <c r="F43" s="289" t="s">
        <v>965</v>
      </c>
      <c r="G43" s="281" t="s">
        <v>135</v>
      </c>
      <c r="H43" s="282">
        <v>1</v>
      </c>
      <c r="I43" s="283">
        <v>2</v>
      </c>
      <c r="J43" s="216">
        <f t="shared" si="0"/>
        <v>3</v>
      </c>
    </row>
    <row r="44" spans="1:10" ht="42" customHeight="1" x14ac:dyDescent="0.2">
      <c r="A44" s="387"/>
      <c r="B44" s="385"/>
      <c r="C44" s="383"/>
      <c r="D44" s="377" t="str">
        <f ca="1">OFFSET(Capacidades!$A$302,(ROW()-40)*10-1,11)</f>
        <v xml:space="preserve">UC2.C4 Ejecutar actividades del proceso de Recursos humanos, en función a las políticas de la empresa y normas vigentes.    </v>
      </c>
      <c r="E44" s="377"/>
      <c r="F44" s="228" t="s">
        <v>671</v>
      </c>
      <c r="G44" s="281" t="s">
        <v>134</v>
      </c>
      <c r="H44" s="282">
        <v>1</v>
      </c>
      <c r="I44" s="283">
        <v>3</v>
      </c>
      <c r="J44" s="216">
        <f t="shared" si="0"/>
        <v>4</v>
      </c>
    </row>
    <row r="45" spans="1:10" ht="39" customHeight="1" x14ac:dyDescent="0.2">
      <c r="A45" s="387"/>
      <c r="B45" s="385"/>
      <c r="C45" s="383"/>
      <c r="D45" s="377" t="str">
        <f ca="1">OFFSET(Capacidades!$A$302,(ROW()-40)*10-1,11)</f>
        <v xml:space="preserve">UC2.C5 Elaborar la planilla de remuneraciones, de acuerdo a las instrucciones de la Gerencia y a las normas vigentes.    </v>
      </c>
      <c r="E45" s="377"/>
      <c r="F45" s="228" t="s">
        <v>672</v>
      </c>
      <c r="G45" s="281" t="s">
        <v>135</v>
      </c>
      <c r="H45" s="282">
        <v>1</v>
      </c>
      <c r="I45" s="283">
        <v>2</v>
      </c>
      <c r="J45" s="216">
        <f t="shared" si="0"/>
        <v>3</v>
      </c>
    </row>
    <row r="46" spans="1:10" ht="48.75" customHeight="1" x14ac:dyDescent="0.2">
      <c r="A46" s="387"/>
      <c r="B46" s="385"/>
      <c r="C46" s="383"/>
      <c r="D46" s="377" t="str">
        <f ca="1">OFFSET(Capacidades!$A$302,(ROW()-40)*10-1,11)</f>
        <v xml:space="preserve">UC2.C6 Apoyar la elaboración de procesos de mejora continua, considerando los estándares de calidad y la cultura organizacional.    </v>
      </c>
      <c r="E46" s="377"/>
      <c r="F46" s="228" t="s">
        <v>673</v>
      </c>
      <c r="G46" s="281" t="s">
        <v>134</v>
      </c>
      <c r="H46" s="282">
        <v>1</v>
      </c>
      <c r="I46" s="283">
        <v>3</v>
      </c>
      <c r="J46" s="216">
        <f t="shared" si="0"/>
        <v>4</v>
      </c>
    </row>
    <row r="47" spans="1:10" ht="39" customHeight="1" x14ac:dyDescent="0.2">
      <c r="A47" s="387"/>
      <c r="B47" s="385"/>
      <c r="C47" s="383"/>
      <c r="D47" s="377" t="str">
        <f ca="1">OFFSET(Capacidades!$A$302,(ROW()-40)*10-1,11)</f>
        <v xml:space="preserve">UC2.C7 Generar información que permita la toma de decisiones, aplicando herramientas estadísticas.    </v>
      </c>
      <c r="E47" s="377"/>
      <c r="F47" s="228" t="s">
        <v>833</v>
      </c>
      <c r="G47" s="281" t="s">
        <v>134</v>
      </c>
      <c r="H47" s="282">
        <v>2</v>
      </c>
      <c r="I47" s="283">
        <v>2</v>
      </c>
      <c r="J47" s="216">
        <f t="shared" si="0"/>
        <v>4</v>
      </c>
    </row>
    <row r="48" spans="1:10" ht="41.25" customHeight="1" x14ac:dyDescent="0.2">
      <c r="A48" s="387"/>
      <c r="B48" s="385"/>
      <c r="C48" s="383"/>
      <c r="D48" s="377" t="str">
        <f ca="1">OFFSET(Capacidades!$A$302,(ROW()-40)*10-1,11)</f>
        <v xml:space="preserve">UC2.C8 Generar información económica que permita la toma de decisiones, en base a variables micro y macroeconómicas básicas.    </v>
      </c>
      <c r="E48" s="377"/>
      <c r="F48" s="228" t="s">
        <v>675</v>
      </c>
      <c r="G48" s="281" t="s">
        <v>134</v>
      </c>
      <c r="H48" s="282">
        <v>1</v>
      </c>
      <c r="I48" s="283">
        <v>2</v>
      </c>
      <c r="J48" s="216">
        <f t="shared" si="0"/>
        <v>3</v>
      </c>
    </row>
    <row r="49" spans="1:10" hidden="1" x14ac:dyDescent="0.2">
      <c r="A49" s="387"/>
      <c r="B49" s="385"/>
      <c r="C49" s="383"/>
      <c r="D49" s="377" t="str">
        <f ca="1">OFFSET(Capacidades!$A$302,(ROW()-40)*10-1,11)</f>
        <v xml:space="preserve">       </v>
      </c>
      <c r="E49" s="377"/>
      <c r="F49" s="69"/>
      <c r="G49" s="68"/>
      <c r="H49" s="232"/>
      <c r="I49" s="233"/>
      <c r="J49" s="216">
        <f t="shared" si="0"/>
        <v>0</v>
      </c>
    </row>
    <row r="50" spans="1:10" hidden="1" x14ac:dyDescent="0.2">
      <c r="A50" s="387"/>
      <c r="B50" s="385"/>
      <c r="C50" s="383"/>
      <c r="D50" s="377" t="str">
        <f ca="1">OFFSET(Capacidades!$A$302,(ROW()-40)*10-1,11)</f>
        <v xml:space="preserve">       </v>
      </c>
      <c r="E50" s="377"/>
      <c r="F50" s="69"/>
      <c r="G50" s="68"/>
      <c r="H50" s="232"/>
      <c r="I50" s="233"/>
      <c r="J50" s="216">
        <f t="shared" si="0"/>
        <v>0</v>
      </c>
    </row>
    <row r="51" spans="1:10" hidden="1" x14ac:dyDescent="0.2">
      <c r="A51" s="387"/>
      <c r="B51" s="385"/>
      <c r="C51" s="383"/>
      <c r="D51" s="377" t="str">
        <f ca="1">OFFSET(Capacidades!$A$302,(ROW()-40)*10-1,11)</f>
        <v xml:space="preserve">       </v>
      </c>
      <c r="E51" s="377"/>
      <c r="F51" s="177"/>
      <c r="G51" s="68"/>
      <c r="H51" s="232"/>
      <c r="I51" s="233"/>
      <c r="J51" s="216">
        <f t="shared" si="0"/>
        <v>0</v>
      </c>
    </row>
    <row r="52" spans="1:10" hidden="1" x14ac:dyDescent="0.2">
      <c r="A52" s="387"/>
      <c r="B52" s="385"/>
      <c r="C52" s="383"/>
      <c r="D52" s="377" t="str">
        <f ca="1">OFFSET(Capacidades!$A$302,(ROW()-40)*10-1,11)</f>
        <v xml:space="preserve">       </v>
      </c>
      <c r="E52" s="377"/>
      <c r="F52" s="177"/>
      <c r="G52" s="68"/>
      <c r="H52" s="232"/>
      <c r="I52" s="233"/>
      <c r="J52" s="216">
        <f t="shared" si="0"/>
        <v>0</v>
      </c>
    </row>
    <row r="53" spans="1:10" hidden="1" x14ac:dyDescent="0.2">
      <c r="A53" s="387"/>
      <c r="B53" s="385"/>
      <c r="C53" s="383"/>
      <c r="D53" s="377" t="str">
        <f ca="1">OFFSET(Capacidades!$A$302,(ROW()-40)*10-1,11)</f>
        <v xml:space="preserve">       </v>
      </c>
      <c r="E53" s="377"/>
      <c r="F53" s="177"/>
      <c r="G53" s="68"/>
      <c r="H53" s="232"/>
      <c r="I53" s="233"/>
      <c r="J53" s="216">
        <f t="shared" si="0"/>
        <v>0</v>
      </c>
    </row>
    <row r="54" spans="1:10" hidden="1" x14ac:dyDescent="0.2">
      <c r="A54" s="387"/>
      <c r="B54" s="385"/>
      <c r="C54" s="383"/>
      <c r="D54" s="377" t="str">
        <f ca="1">OFFSET(Capacidades!$A$302,(ROW()-40)*10-1,11)</f>
        <v xml:space="preserve">       </v>
      </c>
      <c r="E54" s="377"/>
      <c r="F54" s="177"/>
      <c r="G54" s="68"/>
      <c r="H54" s="232"/>
      <c r="I54" s="233"/>
      <c r="J54" s="216">
        <f t="shared" si="0"/>
        <v>0</v>
      </c>
    </row>
    <row r="55" spans="1:10" hidden="1" x14ac:dyDescent="0.2">
      <c r="A55" s="387"/>
      <c r="B55" s="385"/>
      <c r="C55" s="383"/>
      <c r="D55" s="377" t="str">
        <f ca="1">OFFSET(Capacidades!$A$302,(ROW()-40)*10-1,11)</f>
        <v xml:space="preserve">       </v>
      </c>
      <c r="E55" s="377"/>
      <c r="F55" s="177"/>
      <c r="G55" s="68"/>
      <c r="H55" s="232"/>
      <c r="I55" s="233"/>
      <c r="J55" s="216">
        <f t="shared" si="0"/>
        <v>0</v>
      </c>
    </row>
    <row r="56" spans="1:10" hidden="1" x14ac:dyDescent="0.2">
      <c r="A56" s="387"/>
      <c r="B56" s="385"/>
      <c r="C56" s="383"/>
      <c r="D56" s="377" t="str">
        <f ca="1">OFFSET(Capacidades!$A$302,(ROW()-40)*10-1,11)</f>
        <v xml:space="preserve">       </v>
      </c>
      <c r="E56" s="377"/>
      <c r="F56" s="177"/>
      <c r="G56" s="68"/>
      <c r="H56" s="232"/>
      <c r="I56" s="233"/>
      <c r="J56" s="216">
        <f t="shared" si="0"/>
        <v>0</v>
      </c>
    </row>
    <row r="57" spans="1:10" hidden="1" x14ac:dyDescent="0.2">
      <c r="A57" s="387"/>
      <c r="B57" s="385"/>
      <c r="C57" s="383"/>
      <c r="D57" s="377" t="str">
        <f ca="1">OFFSET(Capacidades!$A$302,(ROW()-40)*10-1,11)</f>
        <v xml:space="preserve">       </v>
      </c>
      <c r="E57" s="377"/>
      <c r="F57" s="177"/>
      <c r="G57" s="68"/>
      <c r="H57" s="232"/>
      <c r="I57" s="233"/>
      <c r="J57" s="216">
        <f t="shared" si="0"/>
        <v>0</v>
      </c>
    </row>
    <row r="58" spans="1:10" hidden="1" x14ac:dyDescent="0.2">
      <c r="A58" s="387"/>
      <c r="B58" s="385"/>
      <c r="C58" s="383"/>
      <c r="D58" s="377" t="str">
        <f ca="1">OFFSET(Capacidades!$A$302,(ROW()-40)*10-1,11)</f>
        <v xml:space="preserve">       </v>
      </c>
      <c r="E58" s="377"/>
      <c r="F58" s="177"/>
      <c r="G58" s="68"/>
      <c r="H58" s="232"/>
      <c r="I58" s="233"/>
      <c r="J58" s="216">
        <f t="shared" si="0"/>
        <v>0</v>
      </c>
    </row>
    <row r="59" spans="1:10" hidden="1" x14ac:dyDescent="0.2">
      <c r="A59" s="387"/>
      <c r="B59" s="385"/>
      <c r="C59" s="383"/>
      <c r="D59" s="377" t="str">
        <f ca="1">OFFSET(Capacidades!$A$302,(ROW()-40)*10-1,11)</f>
        <v xml:space="preserve">       </v>
      </c>
      <c r="E59" s="377"/>
      <c r="F59" s="177"/>
      <c r="G59" s="68"/>
      <c r="H59" s="232"/>
      <c r="I59" s="233"/>
      <c r="J59" s="216">
        <f t="shared" si="0"/>
        <v>0</v>
      </c>
    </row>
    <row r="60" spans="1:10" ht="31.5" hidden="1" customHeight="1" x14ac:dyDescent="0.2">
      <c r="A60" s="387"/>
      <c r="B60" s="385"/>
      <c r="C60" s="383"/>
      <c r="D60" s="377" t="str">
        <f ca="1">OFFSET(Capacidades!$A$302,(ROW()-40)*10-1,11)</f>
        <v xml:space="preserve">       </v>
      </c>
      <c r="E60" s="377"/>
      <c r="F60" s="177"/>
      <c r="G60" s="68"/>
      <c r="H60" s="232"/>
      <c r="I60" s="233"/>
      <c r="J60" s="216">
        <f t="shared" si="0"/>
        <v>0</v>
      </c>
    </row>
    <row r="61" spans="1:10" ht="60" hidden="1" customHeight="1" x14ac:dyDescent="0.2">
      <c r="A61" s="387"/>
      <c r="B61" s="386" t="str">
        <f>$B$30</f>
        <v>Competencias para la empleabilidad</v>
      </c>
      <c r="C61" s="383" t="s">
        <v>678</v>
      </c>
      <c r="D61" s="377" t="str">
        <f ca="1">OFFSET(Capacidades!$A$302,(ROW()-40)*10-1,11)</f>
        <v xml:space="preserve">CE2.C1 Interactuar en forma oral, diversas situaciones  brindando información de sí mismo, de otras personas en inglés, de manera presencial y virtual utilizando gramática y vocabulario técnico.    </v>
      </c>
      <c r="E61" s="377"/>
      <c r="F61" s="69" t="s">
        <v>676</v>
      </c>
      <c r="G61" s="281" t="s">
        <v>134</v>
      </c>
      <c r="H61" s="282">
        <v>1</v>
      </c>
      <c r="I61" s="283">
        <v>2</v>
      </c>
      <c r="J61" s="216">
        <f t="shared" si="0"/>
        <v>3</v>
      </c>
    </row>
    <row r="62" spans="1:10" ht="60" customHeight="1" x14ac:dyDescent="0.2">
      <c r="A62" s="387"/>
      <c r="B62" s="386"/>
      <c r="C62" s="383"/>
      <c r="D62" s="377" t="str">
        <f ca="1">OFFSET(Capacidades!$A$302,(ROW()-40)*10-1,11)</f>
        <v xml:space="preserve">CE2.C2  Interpretar información y documentación escrita en inglés, analizando las ideas principales y secundarias relacionados en el ámbito social y laboral vinculados al programa de estudios.    </v>
      </c>
      <c r="E62" s="377"/>
      <c r="F62" s="69" t="s">
        <v>677</v>
      </c>
      <c r="G62" s="281" t="s">
        <v>135</v>
      </c>
      <c r="H62" s="282">
        <v>1</v>
      </c>
      <c r="I62" s="283">
        <v>2</v>
      </c>
      <c r="J62" s="216">
        <f t="shared" si="0"/>
        <v>3</v>
      </c>
    </row>
    <row r="63" spans="1:10" ht="60" customHeight="1" x14ac:dyDescent="0.2">
      <c r="A63" s="387"/>
      <c r="B63" s="386"/>
      <c r="C63" s="383"/>
      <c r="D63" s="377" t="str">
        <f ca="1">OFFSET(Capacidades!$A$302,(ROW()-40)*10-1,11)</f>
        <v xml:space="preserve">CE5.C1 Orientar la situación de conflicto para transformarlo en una oportunidad de negociación constructiva entre ambas partes que conduzcan al desarrollo personal y profesional.    </v>
      </c>
      <c r="E63" s="377"/>
      <c r="F63" s="69" t="s">
        <v>681</v>
      </c>
      <c r="G63" s="281" t="s">
        <v>135</v>
      </c>
      <c r="H63" s="282">
        <v>1</v>
      </c>
      <c r="I63" s="283">
        <v>1</v>
      </c>
      <c r="J63" s="216">
        <f t="shared" si="0"/>
        <v>2</v>
      </c>
    </row>
    <row r="64" spans="1:10" ht="20.25" hidden="1" customHeight="1" x14ac:dyDescent="0.2">
      <c r="A64" s="387"/>
      <c r="B64" s="386"/>
      <c r="C64" s="383"/>
      <c r="D64" s="377" t="str">
        <f ca="1">OFFSET(Capacidades!$A$302,(ROW()-40)*10-1,11)</f>
        <v xml:space="preserve">       </v>
      </c>
      <c r="E64" s="377"/>
      <c r="F64" s="69"/>
      <c r="G64" s="68"/>
      <c r="H64" s="232"/>
      <c r="I64" s="233"/>
      <c r="J64" s="216">
        <f t="shared" si="0"/>
        <v>0</v>
      </c>
    </row>
    <row r="65" spans="1:10" ht="24.75" hidden="1" customHeight="1" x14ac:dyDescent="0.2">
      <c r="A65" s="387"/>
      <c r="B65" s="386"/>
      <c r="C65" s="383"/>
      <c r="D65" s="377" t="str">
        <f ca="1">OFFSET(Capacidades!$A$302,(ROW()-40)*10-1,11)</f>
        <v xml:space="preserve">       </v>
      </c>
      <c r="E65" s="377"/>
      <c r="F65" s="69"/>
      <c r="G65" s="68"/>
      <c r="H65" s="232"/>
      <c r="I65" s="233"/>
      <c r="J65" s="216">
        <f t="shared" si="0"/>
        <v>0</v>
      </c>
    </row>
    <row r="66" spans="1:10" ht="19.5" hidden="1" customHeight="1" x14ac:dyDescent="0.2">
      <c r="A66" s="387"/>
      <c r="B66" s="386"/>
      <c r="C66" s="383"/>
      <c r="D66" s="377" t="str">
        <f ca="1">OFFSET(Capacidades!$A$302,(ROW()-40)*10-1,11)</f>
        <v xml:space="preserve">       </v>
      </c>
      <c r="E66" s="377"/>
      <c r="F66" s="69"/>
      <c r="G66" s="68"/>
      <c r="H66" s="232"/>
      <c r="I66" s="233"/>
      <c r="J66" s="216">
        <f t="shared" si="0"/>
        <v>0</v>
      </c>
    </row>
    <row r="67" spans="1:10" ht="15.75" hidden="1" customHeight="1" x14ac:dyDescent="0.2">
      <c r="A67" s="387"/>
      <c r="B67" s="386"/>
      <c r="C67" s="383"/>
      <c r="D67" s="377" t="str">
        <f ca="1">OFFSET(Capacidades!$A$302,(ROW()-40)*10-1,11)</f>
        <v xml:space="preserve">       </v>
      </c>
      <c r="E67" s="377"/>
      <c r="F67" s="69"/>
      <c r="G67" s="68"/>
      <c r="H67" s="232"/>
      <c r="I67" s="233"/>
      <c r="J67" s="216">
        <f t="shared" si="0"/>
        <v>0</v>
      </c>
    </row>
    <row r="68" spans="1:10" ht="21" hidden="1" customHeight="1" x14ac:dyDescent="0.2">
      <c r="A68" s="387"/>
      <c r="B68" s="386"/>
      <c r="C68" s="383"/>
      <c r="D68" s="377" t="str">
        <f ca="1">OFFSET(Capacidades!$A$302,(ROW()-40)*10-1,11)</f>
        <v xml:space="preserve">       </v>
      </c>
      <c r="E68" s="377"/>
      <c r="F68" s="69"/>
      <c r="G68" s="68"/>
      <c r="H68" s="232"/>
      <c r="I68" s="233"/>
      <c r="J68" s="216">
        <f t="shared" si="0"/>
        <v>0</v>
      </c>
    </row>
    <row r="69" spans="1:10" ht="21" hidden="1" customHeight="1" x14ac:dyDescent="0.2">
      <c r="A69" s="387"/>
      <c r="B69" s="386"/>
      <c r="C69" s="383"/>
      <c r="D69" s="377" t="str">
        <f ca="1">OFFSET(Capacidades!$A$302,(ROW()-40)*10-1,11)</f>
        <v xml:space="preserve">       </v>
      </c>
      <c r="E69" s="377"/>
      <c r="F69" s="69"/>
      <c r="G69" s="68"/>
      <c r="H69" s="232"/>
      <c r="I69" s="233"/>
      <c r="J69" s="216">
        <f t="shared" si="0"/>
        <v>0</v>
      </c>
    </row>
    <row r="70" spans="1:10" ht="15" hidden="1" customHeight="1" x14ac:dyDescent="0.2">
      <c r="A70" s="387"/>
      <c r="B70" s="386"/>
      <c r="C70" s="383"/>
      <c r="D70" s="377" t="str">
        <f ca="1">OFFSET(Capacidades!$A$302,(ROW()-40)*10-1,11)</f>
        <v xml:space="preserve">       </v>
      </c>
      <c r="E70" s="377"/>
      <c r="F70" s="69"/>
      <c r="G70" s="68"/>
      <c r="H70" s="232"/>
      <c r="I70" s="233"/>
      <c r="J70" s="216">
        <f t="shared" si="0"/>
        <v>0</v>
      </c>
    </row>
    <row r="71" spans="1:10" ht="20.100000000000001" customHeight="1" x14ac:dyDescent="0.2">
      <c r="A71" s="387"/>
      <c r="B71" s="392" t="str">
        <f>$B$40</f>
        <v>Experiencias formativas en situaciones reales de trabajo (ESRT)</v>
      </c>
      <c r="C71" s="393"/>
      <c r="D71" s="393"/>
      <c r="E71" s="393"/>
      <c r="F71" s="247"/>
      <c r="G71" s="248"/>
      <c r="H71" s="232">
        <v>0</v>
      </c>
      <c r="I71" s="233">
        <v>4</v>
      </c>
      <c r="J71" s="216">
        <f t="shared" si="0"/>
        <v>4</v>
      </c>
    </row>
    <row r="72" spans="1:10" ht="33.75" customHeight="1" x14ac:dyDescent="0.2">
      <c r="A72" s="387" t="s">
        <v>694</v>
      </c>
      <c r="B72" s="385" t="str">
        <f>$B$10</f>
        <v>Competencias técnicas (Unidad de competencia)</v>
      </c>
      <c r="C72" s="383" t="s">
        <v>695</v>
      </c>
      <c r="D72" s="377" t="str">
        <f ca="1">OFFSET(Capacidades!$A$603,(ROW()-71)*10-1,11)</f>
        <v xml:space="preserve">UC3.C1 Identificar oportunidades de negocios, según necesidades del mercado y/u objetivos de la empresa.    </v>
      </c>
      <c r="E72" s="377"/>
      <c r="F72" s="228" t="s">
        <v>696</v>
      </c>
      <c r="G72" s="281" t="s">
        <v>136</v>
      </c>
      <c r="H72" s="282">
        <v>3</v>
      </c>
      <c r="I72" s="283">
        <v>2</v>
      </c>
      <c r="J72" s="216">
        <f t="shared" si="0"/>
        <v>5</v>
      </c>
    </row>
    <row r="73" spans="1:10" ht="33.75" customHeight="1" x14ac:dyDescent="0.2">
      <c r="A73" s="387"/>
      <c r="B73" s="385"/>
      <c r="C73" s="383"/>
      <c r="D73" s="377" t="str">
        <f ca="1">OFFSET(Capacidades!$A$603,(ROW()-71)*10-1,11)</f>
        <v xml:space="preserve">UC3.C2 Analizar estados financieros, según indicadores de la empresa y normatividad vigente.    </v>
      </c>
      <c r="E73" s="377"/>
      <c r="F73" s="228" t="s">
        <v>697</v>
      </c>
      <c r="G73" s="281" t="s">
        <v>136</v>
      </c>
      <c r="H73" s="282">
        <v>2</v>
      </c>
      <c r="I73" s="283">
        <v>2</v>
      </c>
      <c r="J73" s="216">
        <f t="shared" si="0"/>
        <v>4</v>
      </c>
    </row>
    <row r="74" spans="1:10" ht="38.25" customHeight="1" x14ac:dyDescent="0.2">
      <c r="A74" s="387"/>
      <c r="B74" s="385"/>
      <c r="C74" s="383"/>
      <c r="D74" s="377" t="str">
        <f ca="1">OFFSET(Capacidades!$A$603,(ROW()-71)*10-1,11)</f>
        <v xml:space="preserve">UC3.C3 Formular proyectos empresariales, según necesidades de mercado y/u objetivos de la empresa, cumpliendo la normativa vigente.    </v>
      </c>
      <c r="E74" s="377"/>
      <c r="F74" s="228" t="s">
        <v>698</v>
      </c>
      <c r="G74" s="281" t="s">
        <v>136</v>
      </c>
      <c r="H74" s="282">
        <v>3</v>
      </c>
      <c r="I74" s="283">
        <v>1</v>
      </c>
      <c r="J74" s="216">
        <f t="shared" si="0"/>
        <v>4</v>
      </c>
    </row>
    <row r="75" spans="1:10" ht="33.75" customHeight="1" x14ac:dyDescent="0.2">
      <c r="A75" s="387"/>
      <c r="B75" s="385"/>
      <c r="C75" s="383"/>
      <c r="D75" s="377" t="str">
        <f ca="1">OFFSET(Capacidades!$A$603,(ROW()-71)*10-1,11)</f>
        <v xml:space="preserve">UC3.C4 Evaluar proyectos empresariales, para establecer su viabilidad, factibilidad y rentabilidad.    </v>
      </c>
      <c r="E75" s="377"/>
      <c r="F75" s="228" t="s">
        <v>699</v>
      </c>
      <c r="G75" s="281" t="s">
        <v>137</v>
      </c>
      <c r="H75" s="282">
        <v>1</v>
      </c>
      <c r="I75" s="283">
        <v>1</v>
      </c>
      <c r="J75" s="216">
        <f t="shared" ref="J75:J138" si="1">SUM(H75:I75)</f>
        <v>2</v>
      </c>
    </row>
    <row r="76" spans="1:10" ht="43.5" customHeight="1" x14ac:dyDescent="0.2">
      <c r="A76" s="387"/>
      <c r="B76" s="385"/>
      <c r="C76" s="383"/>
      <c r="D76" s="377" t="str">
        <f ca="1">OFFSET(Capacidades!$A$603,(ROW()-71)*10-1,11)</f>
        <v xml:space="preserve">UC3.C5 Ejecutar las actividades del plan operativo de la empresa, teniendo en cuenta el proceso administrativo y los principios generales de la administración.    </v>
      </c>
      <c r="E76" s="377"/>
      <c r="F76" s="228" t="s">
        <v>700</v>
      </c>
      <c r="G76" s="281" t="s">
        <v>137</v>
      </c>
      <c r="H76" s="282">
        <v>1</v>
      </c>
      <c r="I76" s="283">
        <v>2</v>
      </c>
      <c r="J76" s="216">
        <f t="shared" si="1"/>
        <v>3</v>
      </c>
    </row>
    <row r="77" spans="1:10" ht="40.5" customHeight="1" x14ac:dyDescent="0.2">
      <c r="A77" s="387"/>
      <c r="B77" s="385"/>
      <c r="C77" s="383"/>
      <c r="D77" s="377" t="str">
        <f ca="1">OFFSET(Capacidades!$A$603,(ROW()-71)*10-1,11)</f>
        <v xml:space="preserve">UC3.C6 Evaluar las herramientas de financiamiento más adecuadas para las operaciones de la empresa, teniendo en cuenta el cumplimiento de sus obligaciones tributarias.    </v>
      </c>
      <c r="E77" s="377"/>
      <c r="F77" s="228" t="s">
        <v>701</v>
      </c>
      <c r="G77" s="281" t="s">
        <v>136</v>
      </c>
      <c r="H77" s="282">
        <v>2</v>
      </c>
      <c r="I77" s="283">
        <v>2</v>
      </c>
      <c r="J77" s="216">
        <f t="shared" si="1"/>
        <v>4</v>
      </c>
    </row>
    <row r="78" spans="1:10" ht="40.5" customHeight="1" x14ac:dyDescent="0.2">
      <c r="A78" s="387"/>
      <c r="B78" s="385"/>
      <c r="C78" s="383"/>
      <c r="D78" s="377" t="str">
        <f ca="1">OFFSET(Capacidades!$A$603,(ROW()-71)*10-1,11)</f>
        <v xml:space="preserve">UC3.C7 Evaluar las oportunidades de negocio en el mercado internacional, seleccionando la más pertinente para la empresa.    </v>
      </c>
      <c r="E78" s="377"/>
      <c r="F78" s="228" t="s">
        <v>702</v>
      </c>
      <c r="G78" s="281" t="s">
        <v>137</v>
      </c>
      <c r="H78" s="282">
        <v>1</v>
      </c>
      <c r="I78" s="283">
        <v>2</v>
      </c>
      <c r="J78" s="216">
        <f t="shared" si="1"/>
        <v>3</v>
      </c>
    </row>
    <row r="79" spans="1:10" ht="46.5" customHeight="1" x14ac:dyDescent="0.2">
      <c r="A79" s="387"/>
      <c r="B79" s="385"/>
      <c r="C79" s="383"/>
      <c r="D79" s="377" t="str">
        <f ca="1">OFFSET(Capacidades!$A$603,(ROW()-71)*10-1,11)</f>
        <v xml:space="preserve">UC3.C8 Interpretar la legislación comercial y tributaria, para determinar las obligaciones de la empresa y los procedimientos para cumplirlas oportunamente.    </v>
      </c>
      <c r="E79" s="377"/>
      <c r="F79" s="228" t="s">
        <v>703</v>
      </c>
      <c r="G79" s="281" t="s">
        <v>136</v>
      </c>
      <c r="H79" s="282">
        <v>2</v>
      </c>
      <c r="I79" s="283">
        <v>2</v>
      </c>
      <c r="J79" s="216">
        <f t="shared" si="1"/>
        <v>4</v>
      </c>
    </row>
    <row r="80" spans="1:10" ht="30.75" customHeight="1" x14ac:dyDescent="0.2">
      <c r="A80" s="387"/>
      <c r="B80" s="385"/>
      <c r="C80" s="383"/>
      <c r="D80" s="377" t="str">
        <f ca="1">OFFSET(Capacidades!$A$603,(ROW()-71)*10-1,11)</f>
        <v xml:space="preserve">UC3.C9 Apoyar la gestión comercial de la empresa, aplicando el proceso administrativo con eficiencia, eficacia y ética.    </v>
      </c>
      <c r="E80" s="377"/>
      <c r="F80" s="228" t="s">
        <v>704</v>
      </c>
      <c r="G80" s="281" t="s">
        <v>137</v>
      </c>
      <c r="H80" s="282">
        <v>1</v>
      </c>
      <c r="I80" s="283">
        <v>2</v>
      </c>
      <c r="J80" s="216">
        <f t="shared" si="1"/>
        <v>3</v>
      </c>
    </row>
    <row r="81" spans="1:10" ht="38.25" customHeight="1" x14ac:dyDescent="0.2">
      <c r="A81" s="387"/>
      <c r="B81" s="385"/>
      <c r="C81" s="383"/>
      <c r="D81" s="377" t="str">
        <f ca="1">OFFSET(Capacidades!$A$603,(ROW()-71)*10-1,11)</f>
        <v xml:space="preserve">UC3.C10 Elaborar información contable mediante software especializado,  de acuerdo a las normas vigentes y a las necesidades de la empresa.    </v>
      </c>
      <c r="E81" s="377"/>
      <c r="F81" s="228" t="s">
        <v>705</v>
      </c>
      <c r="G81" s="281" t="s">
        <v>137</v>
      </c>
      <c r="H81" s="282">
        <v>2</v>
      </c>
      <c r="I81" s="283">
        <v>2</v>
      </c>
      <c r="J81" s="216">
        <f t="shared" si="1"/>
        <v>4</v>
      </c>
    </row>
    <row r="82" spans="1:10" ht="24.75" hidden="1" customHeight="1" x14ac:dyDescent="0.2">
      <c r="A82" s="387"/>
      <c r="B82" s="385"/>
      <c r="C82" s="383"/>
      <c r="D82" s="377" t="str">
        <f ca="1">OFFSET(Capacidades!$A$603,(ROW()-71)*10-1,11)</f>
        <v xml:space="preserve">       </v>
      </c>
      <c r="E82" s="377"/>
      <c r="F82" s="177"/>
      <c r="G82" s="68"/>
      <c r="H82" s="232"/>
      <c r="I82" s="233"/>
      <c r="J82" s="216">
        <f t="shared" si="1"/>
        <v>0</v>
      </c>
    </row>
    <row r="83" spans="1:10" ht="30" hidden="1" customHeight="1" x14ac:dyDescent="0.2">
      <c r="A83" s="387"/>
      <c r="B83" s="385"/>
      <c r="C83" s="383"/>
      <c r="D83" s="377" t="str">
        <f ca="1">OFFSET(Capacidades!$A$603,(ROW()-71)*10-1,11)</f>
        <v xml:space="preserve">       </v>
      </c>
      <c r="E83" s="377"/>
      <c r="F83" s="177"/>
      <c r="G83" s="68"/>
      <c r="H83" s="232"/>
      <c r="I83" s="233"/>
      <c r="J83" s="216">
        <f t="shared" si="1"/>
        <v>0</v>
      </c>
    </row>
    <row r="84" spans="1:10" ht="17.25" hidden="1" customHeight="1" x14ac:dyDescent="0.2">
      <c r="A84" s="387"/>
      <c r="B84" s="385"/>
      <c r="C84" s="383"/>
      <c r="D84" s="377" t="str">
        <f ca="1">OFFSET(Capacidades!$A$603,(ROW()-71)*10-1,11)</f>
        <v xml:space="preserve">       </v>
      </c>
      <c r="E84" s="377"/>
      <c r="F84" s="177"/>
      <c r="G84" s="68"/>
      <c r="H84" s="232"/>
      <c r="I84" s="233"/>
      <c r="J84" s="216">
        <f t="shared" si="1"/>
        <v>0</v>
      </c>
    </row>
    <row r="85" spans="1:10" ht="30" hidden="1" customHeight="1" x14ac:dyDescent="0.2">
      <c r="A85" s="387"/>
      <c r="B85" s="385"/>
      <c r="C85" s="383"/>
      <c r="D85" s="377" t="str">
        <f ca="1">OFFSET(Capacidades!$A$603,(ROW()-71)*10-1,11)</f>
        <v xml:space="preserve">       </v>
      </c>
      <c r="E85" s="377"/>
      <c r="F85" s="177"/>
      <c r="G85" s="68"/>
      <c r="H85" s="232"/>
      <c r="I85" s="233"/>
      <c r="J85" s="216">
        <f t="shared" si="1"/>
        <v>0</v>
      </c>
    </row>
    <row r="86" spans="1:10" ht="24.75" hidden="1" customHeight="1" x14ac:dyDescent="0.2">
      <c r="A86" s="387"/>
      <c r="B86" s="385"/>
      <c r="C86" s="383"/>
      <c r="D86" s="377" t="str">
        <f ca="1">OFFSET(Capacidades!$A$603,(ROW()-71)*10-1,11)</f>
        <v xml:space="preserve">       </v>
      </c>
      <c r="E86" s="377"/>
      <c r="F86" s="177"/>
      <c r="G86" s="68"/>
      <c r="H86" s="232"/>
      <c r="I86" s="233"/>
      <c r="J86" s="216">
        <f t="shared" si="1"/>
        <v>0</v>
      </c>
    </row>
    <row r="87" spans="1:10" ht="25.5" hidden="1" customHeight="1" x14ac:dyDescent="0.2">
      <c r="A87" s="387"/>
      <c r="B87" s="385"/>
      <c r="C87" s="383"/>
      <c r="D87" s="377" t="str">
        <f ca="1">OFFSET(Capacidades!$A$603,(ROW()-71)*10-1,11)</f>
        <v xml:space="preserve">       </v>
      </c>
      <c r="E87" s="377"/>
      <c r="F87" s="177"/>
      <c r="G87" s="68"/>
      <c r="H87" s="232"/>
      <c r="I87" s="233"/>
      <c r="J87" s="216">
        <f t="shared" si="1"/>
        <v>0</v>
      </c>
    </row>
    <row r="88" spans="1:10" ht="28.5" hidden="1" customHeight="1" x14ac:dyDescent="0.2">
      <c r="A88" s="387"/>
      <c r="B88" s="385"/>
      <c r="C88" s="383"/>
      <c r="D88" s="377" t="str">
        <f ca="1">OFFSET(Capacidades!$A$603,(ROW()-71)*10-1,11)</f>
        <v xml:space="preserve">       </v>
      </c>
      <c r="E88" s="377"/>
      <c r="F88" s="177"/>
      <c r="G88" s="68"/>
      <c r="H88" s="232"/>
      <c r="I88" s="233"/>
      <c r="J88" s="216">
        <f t="shared" si="1"/>
        <v>0</v>
      </c>
    </row>
    <row r="89" spans="1:10" ht="33" hidden="1" customHeight="1" x14ac:dyDescent="0.2">
      <c r="A89" s="387"/>
      <c r="B89" s="385"/>
      <c r="C89" s="383"/>
      <c r="D89" s="377" t="str">
        <f ca="1">OFFSET(Capacidades!$A$603,(ROW()-71)*10-1,11)</f>
        <v xml:space="preserve">       </v>
      </c>
      <c r="E89" s="377"/>
      <c r="F89" s="177"/>
      <c r="G89" s="68"/>
      <c r="H89" s="232"/>
      <c r="I89" s="233"/>
      <c r="J89" s="216">
        <f t="shared" si="1"/>
        <v>0</v>
      </c>
    </row>
    <row r="90" spans="1:10" ht="32.25" hidden="1" customHeight="1" x14ac:dyDescent="0.2">
      <c r="A90" s="387"/>
      <c r="B90" s="385"/>
      <c r="C90" s="383"/>
      <c r="D90" s="377" t="str">
        <f ca="1">OFFSET(Capacidades!$A$603,(ROW()-71)*10-1,11)</f>
        <v xml:space="preserve">       </v>
      </c>
      <c r="E90" s="377"/>
      <c r="F90" s="177"/>
      <c r="G90" s="68"/>
      <c r="H90" s="232"/>
      <c r="I90" s="233"/>
      <c r="J90" s="216">
        <f t="shared" si="1"/>
        <v>0</v>
      </c>
    </row>
    <row r="91" spans="1:10" ht="19.5" hidden="1" customHeight="1" x14ac:dyDescent="0.2">
      <c r="A91" s="387"/>
      <c r="B91" s="385"/>
      <c r="C91" s="383"/>
      <c r="D91" s="377" t="str">
        <f ca="1">OFFSET(Capacidades!$A$603,(ROW()-71)*10-1,11)</f>
        <v xml:space="preserve">       </v>
      </c>
      <c r="E91" s="377"/>
      <c r="F91" s="177"/>
      <c r="G91" s="68"/>
      <c r="H91" s="232"/>
      <c r="I91" s="233"/>
      <c r="J91" s="216">
        <f t="shared" si="1"/>
        <v>0</v>
      </c>
    </row>
    <row r="92" spans="1:10" ht="227.25" customHeight="1" x14ac:dyDescent="0.2">
      <c r="A92" s="387"/>
      <c r="B92" s="386" t="str">
        <f>$B$30</f>
        <v>Competencias para la empleabilidad</v>
      </c>
      <c r="C92" s="383" t="s">
        <v>964</v>
      </c>
      <c r="D92" s="377" t="str">
        <f ca="1">OFFSET(Capacidades!$A$603,(ROW()-71)*10-1,11)</f>
        <v xml:space="preserve">CE4.C1 Aplicar principios y valores éticos - deontológicos en su contexto social y laboral, respetando las normas del bien común y códigos de ética profesional.      </v>
      </c>
      <c r="E92" s="377"/>
      <c r="F92" s="69" t="s">
        <v>707</v>
      </c>
      <c r="G92" s="68" t="s">
        <v>137</v>
      </c>
      <c r="H92" s="232">
        <v>1</v>
      </c>
      <c r="I92" s="233">
        <v>1</v>
      </c>
      <c r="J92" s="216">
        <f t="shared" si="1"/>
        <v>2</v>
      </c>
    </row>
    <row r="93" spans="1:10" ht="97.5" customHeight="1" x14ac:dyDescent="0.2">
      <c r="A93" s="387"/>
      <c r="B93" s="386"/>
      <c r="C93" s="383"/>
      <c r="D93" s="377" t="str">
        <f ca="1">OFFSET(Capacidades!$A$603,(ROW()-71)*10-1,11)</f>
        <v xml:space="preserve">CE6.C1 Diseñar un proyecto de innovación tecnológica aplicada que contribuya a la solución de un problema concreto de su área laboral realizando la transferencia tecnológica a la sociedad y teniendo en cuenta los criterios de pertinencia y ética.      </v>
      </c>
      <c r="E93" s="377"/>
      <c r="F93" s="69" t="s">
        <v>953</v>
      </c>
      <c r="G93" s="68" t="s">
        <v>137</v>
      </c>
      <c r="H93" s="232">
        <v>1</v>
      </c>
      <c r="I93" s="233">
        <v>1</v>
      </c>
      <c r="J93" s="216">
        <f t="shared" si="1"/>
        <v>2</v>
      </c>
    </row>
    <row r="94" spans="1:10" ht="22.5" hidden="1" customHeight="1" x14ac:dyDescent="0.2">
      <c r="A94" s="387"/>
      <c r="B94" s="386"/>
      <c r="C94" s="383"/>
      <c r="D94" s="377" t="str">
        <f ca="1">OFFSET(Capacidades!$A$603,(ROW()-71)*10-1,11)</f>
        <v xml:space="preserve">       </v>
      </c>
      <c r="E94" s="377"/>
      <c r="G94" s="68"/>
      <c r="H94" s="232"/>
      <c r="I94" s="233"/>
      <c r="J94" s="216">
        <f t="shared" si="1"/>
        <v>0</v>
      </c>
    </row>
    <row r="95" spans="1:10" ht="30.75" hidden="1" customHeight="1" x14ac:dyDescent="0.2">
      <c r="A95" s="387"/>
      <c r="B95" s="386"/>
      <c r="C95" s="383"/>
      <c r="D95" s="377" t="str">
        <f ca="1">OFFSET(Capacidades!$A$603,(ROW()-71)*10-1,11)</f>
        <v xml:space="preserve">       </v>
      </c>
      <c r="E95" s="377"/>
      <c r="F95" s="69"/>
      <c r="G95" s="68"/>
      <c r="H95" s="232"/>
      <c r="I95" s="233"/>
    </row>
    <row r="96" spans="1:10" ht="30.75" hidden="1" customHeight="1" x14ac:dyDescent="0.2">
      <c r="A96" s="387"/>
      <c r="B96" s="386"/>
      <c r="C96" s="383"/>
      <c r="D96" s="377" t="str">
        <f ca="1">OFFSET(Capacidades!$A$603,(ROW()-71)*10-1,11)</f>
        <v xml:space="preserve">       </v>
      </c>
      <c r="E96" s="377"/>
      <c r="F96" s="69"/>
      <c r="G96" s="68"/>
      <c r="H96" s="232"/>
      <c r="I96" s="233"/>
      <c r="J96" s="216">
        <f t="shared" si="1"/>
        <v>0</v>
      </c>
    </row>
    <row r="97" spans="1:10" ht="30.75" hidden="1" customHeight="1" x14ac:dyDescent="0.2">
      <c r="A97" s="387"/>
      <c r="B97" s="386"/>
      <c r="C97" s="383"/>
      <c r="D97" s="377" t="str">
        <f ca="1">OFFSET(Capacidades!$A$603,(ROW()-71)*10-1,11)</f>
        <v xml:space="preserve">       </v>
      </c>
      <c r="E97" s="377"/>
      <c r="F97" s="69"/>
      <c r="G97" s="68"/>
      <c r="H97" s="232"/>
      <c r="I97" s="233"/>
      <c r="J97" s="216">
        <f t="shared" si="1"/>
        <v>0</v>
      </c>
    </row>
    <row r="98" spans="1:10" ht="33" hidden="1" customHeight="1" x14ac:dyDescent="0.2">
      <c r="A98" s="387"/>
      <c r="B98" s="386"/>
      <c r="C98" s="383"/>
      <c r="D98" s="377" t="str">
        <f ca="1">OFFSET(Capacidades!$A$603,(ROW()-71)*10-1,11)</f>
        <v xml:space="preserve">       </v>
      </c>
      <c r="E98" s="377"/>
      <c r="F98" s="69"/>
      <c r="G98" s="68"/>
      <c r="H98" s="232"/>
      <c r="I98" s="233"/>
      <c r="J98" s="216">
        <f t="shared" si="1"/>
        <v>0</v>
      </c>
    </row>
    <row r="99" spans="1:10" ht="26.25" hidden="1" customHeight="1" x14ac:dyDescent="0.2">
      <c r="A99" s="387"/>
      <c r="B99" s="386"/>
      <c r="C99" s="383"/>
      <c r="D99" s="377" t="str">
        <f ca="1">OFFSET(Capacidades!$A$603,(ROW()-71)*10-1,11)</f>
        <v xml:space="preserve">       </v>
      </c>
      <c r="E99" s="377"/>
      <c r="F99" s="69"/>
      <c r="G99" s="68"/>
      <c r="H99" s="232"/>
      <c r="I99" s="233"/>
      <c r="J99" s="216">
        <f t="shared" si="1"/>
        <v>0</v>
      </c>
    </row>
    <row r="100" spans="1:10" ht="24.75" hidden="1" customHeight="1" x14ac:dyDescent="0.2">
      <c r="A100" s="387"/>
      <c r="B100" s="386"/>
      <c r="C100" s="383"/>
      <c r="D100" s="377" t="str">
        <f ca="1">OFFSET(Capacidades!$A$603,(ROW()-71)*10-1,11)</f>
        <v xml:space="preserve">       </v>
      </c>
      <c r="E100" s="377"/>
      <c r="F100" s="69"/>
      <c r="G100" s="68"/>
      <c r="H100" s="232"/>
      <c r="I100" s="233"/>
      <c r="J100" s="216">
        <f t="shared" si="1"/>
        <v>0</v>
      </c>
    </row>
    <row r="101" spans="1:10" ht="32.25" hidden="1" customHeight="1" x14ac:dyDescent="0.2">
      <c r="A101" s="387"/>
      <c r="B101" s="386"/>
      <c r="C101" s="383"/>
      <c r="D101" s="377" t="str">
        <f ca="1">OFFSET(Capacidades!$A$603,(ROW()-71)*10-1,11)</f>
        <v xml:space="preserve">       </v>
      </c>
      <c r="E101" s="377"/>
      <c r="F101" s="69"/>
      <c r="G101" s="68"/>
      <c r="H101" s="232"/>
      <c r="I101" s="233"/>
      <c r="J101" s="216">
        <f t="shared" si="1"/>
        <v>0</v>
      </c>
    </row>
    <row r="102" spans="1:10" ht="53.25" customHeight="1" x14ac:dyDescent="0.2">
      <c r="A102" s="387"/>
      <c r="B102" s="392" t="str">
        <f>$B$40</f>
        <v>Experiencias formativas en situaciones reales de trabajo (ESRT)</v>
      </c>
      <c r="C102" s="393"/>
      <c r="D102" s="393"/>
      <c r="E102" s="393"/>
      <c r="F102" s="247"/>
      <c r="G102" s="248"/>
      <c r="H102" s="232">
        <v>0</v>
      </c>
      <c r="I102" s="233">
        <v>4</v>
      </c>
      <c r="J102" s="216">
        <f t="shared" si="1"/>
        <v>4</v>
      </c>
    </row>
    <row r="103" spans="1:10" ht="12.75" hidden="1" customHeight="1" x14ac:dyDescent="0.2">
      <c r="A103" s="384"/>
      <c r="B103" s="385" t="str">
        <f>$B$10</f>
        <v>Competencias técnicas (Unidad de competencia)</v>
      </c>
      <c r="C103" s="383"/>
      <c r="D103" s="377" t="str">
        <f ca="1">OFFSET(Capacidades!$A$904,(ROW()-102)*10-1,11)</f>
        <v xml:space="preserve">       </v>
      </c>
      <c r="E103" s="377"/>
      <c r="F103" s="177"/>
      <c r="G103" s="68"/>
      <c r="H103" s="232"/>
      <c r="I103" s="233"/>
      <c r="J103" s="216">
        <f t="shared" si="1"/>
        <v>0</v>
      </c>
    </row>
    <row r="104" spans="1:10" hidden="1" x14ac:dyDescent="0.2">
      <c r="A104" s="384"/>
      <c r="B104" s="385"/>
      <c r="C104" s="383"/>
      <c r="D104" s="377" t="str">
        <f ca="1">OFFSET(Capacidades!$A$904,(ROW()-102)*10-1,11)</f>
        <v xml:space="preserve">       </v>
      </c>
      <c r="E104" s="377"/>
      <c r="F104" s="177"/>
      <c r="G104" s="68"/>
      <c r="H104" s="232"/>
      <c r="I104" s="233"/>
      <c r="J104" s="216">
        <f t="shared" si="1"/>
        <v>0</v>
      </c>
    </row>
    <row r="105" spans="1:10" hidden="1" x14ac:dyDescent="0.2">
      <c r="A105" s="384"/>
      <c r="B105" s="385"/>
      <c r="C105" s="383"/>
      <c r="D105" s="377" t="str">
        <f ca="1">OFFSET(Capacidades!$A$904,(ROW()-102)*10-1,11)</f>
        <v xml:space="preserve">       </v>
      </c>
      <c r="E105" s="377"/>
      <c r="F105" s="177"/>
      <c r="G105" s="68"/>
      <c r="H105" s="232"/>
      <c r="I105" s="233"/>
      <c r="J105" s="216">
        <f t="shared" si="1"/>
        <v>0</v>
      </c>
    </row>
    <row r="106" spans="1:10" hidden="1" x14ac:dyDescent="0.2">
      <c r="A106" s="384"/>
      <c r="B106" s="385"/>
      <c r="C106" s="383"/>
      <c r="D106" s="377" t="str">
        <f ca="1">OFFSET(Capacidades!$A$904,(ROW()-102)*10-1,11)</f>
        <v xml:space="preserve">       </v>
      </c>
      <c r="E106" s="377"/>
      <c r="F106" s="177"/>
      <c r="G106" s="68"/>
      <c r="H106" s="232"/>
      <c r="I106" s="233"/>
      <c r="J106" s="216">
        <f t="shared" si="1"/>
        <v>0</v>
      </c>
    </row>
    <row r="107" spans="1:10" hidden="1" x14ac:dyDescent="0.2">
      <c r="A107" s="384"/>
      <c r="B107" s="385"/>
      <c r="C107" s="383"/>
      <c r="D107" s="377" t="str">
        <f ca="1">OFFSET(Capacidades!$A$904,(ROW()-102)*10-1,11)</f>
        <v xml:space="preserve">       </v>
      </c>
      <c r="E107" s="377"/>
      <c r="F107" s="177"/>
      <c r="G107" s="68"/>
      <c r="H107" s="232"/>
      <c r="I107" s="233"/>
      <c r="J107" s="216">
        <f t="shared" si="1"/>
        <v>0</v>
      </c>
    </row>
    <row r="108" spans="1:10" hidden="1" x14ac:dyDescent="0.2">
      <c r="A108" s="384"/>
      <c r="B108" s="385"/>
      <c r="C108" s="383"/>
      <c r="D108" s="377" t="str">
        <f ca="1">OFFSET(Capacidades!$A$904,(ROW()-102)*10-1,11)</f>
        <v xml:space="preserve">       </v>
      </c>
      <c r="E108" s="377"/>
      <c r="F108" s="177"/>
      <c r="G108" s="68"/>
      <c r="H108" s="232"/>
      <c r="I108" s="233"/>
      <c r="J108" s="216">
        <f t="shared" si="1"/>
        <v>0</v>
      </c>
    </row>
    <row r="109" spans="1:10" hidden="1" x14ac:dyDescent="0.2">
      <c r="A109" s="384"/>
      <c r="B109" s="385"/>
      <c r="C109" s="383"/>
      <c r="D109" s="377" t="str">
        <f ca="1">OFFSET(Capacidades!$A$904,(ROW()-102)*10-1,11)</f>
        <v xml:space="preserve">       </v>
      </c>
      <c r="E109" s="377"/>
      <c r="F109" s="177"/>
      <c r="G109" s="68"/>
      <c r="H109" s="232"/>
      <c r="I109" s="233"/>
      <c r="J109" s="216">
        <f t="shared" si="1"/>
        <v>0</v>
      </c>
    </row>
    <row r="110" spans="1:10" hidden="1" x14ac:dyDescent="0.2">
      <c r="A110" s="384"/>
      <c r="B110" s="385"/>
      <c r="C110" s="383"/>
      <c r="D110" s="377" t="str">
        <f ca="1">OFFSET(Capacidades!$A$904,(ROW()-102)*10-1,11)</f>
        <v xml:space="preserve">       </v>
      </c>
      <c r="E110" s="377"/>
      <c r="F110" s="177"/>
      <c r="G110" s="68"/>
      <c r="H110" s="232"/>
      <c r="I110" s="233"/>
      <c r="J110" s="216">
        <f t="shared" si="1"/>
        <v>0</v>
      </c>
    </row>
    <row r="111" spans="1:10" hidden="1" x14ac:dyDescent="0.2">
      <c r="A111" s="384"/>
      <c r="B111" s="385"/>
      <c r="C111" s="383"/>
      <c r="D111" s="377" t="str">
        <f ca="1">OFFSET(Capacidades!$A$904,(ROW()-102)*10-1,11)</f>
        <v xml:space="preserve">       </v>
      </c>
      <c r="E111" s="377"/>
      <c r="F111" s="177"/>
      <c r="G111" s="68"/>
      <c r="H111" s="232"/>
      <c r="I111" s="233"/>
      <c r="J111" s="216">
        <f t="shared" si="1"/>
        <v>0</v>
      </c>
    </row>
    <row r="112" spans="1:10" hidden="1" x14ac:dyDescent="0.2">
      <c r="A112" s="384"/>
      <c r="B112" s="385"/>
      <c r="C112" s="383"/>
      <c r="D112" s="377" t="str">
        <f ca="1">OFFSET(Capacidades!$A$904,(ROW()-102)*10-1,11)</f>
        <v xml:space="preserve">       </v>
      </c>
      <c r="E112" s="377"/>
      <c r="F112" s="177"/>
      <c r="G112" s="68"/>
      <c r="H112" s="232"/>
      <c r="I112" s="233"/>
      <c r="J112" s="216">
        <f t="shared" si="1"/>
        <v>0</v>
      </c>
    </row>
    <row r="113" spans="1:10" hidden="1" x14ac:dyDescent="0.2">
      <c r="A113" s="384"/>
      <c r="B113" s="385"/>
      <c r="C113" s="383"/>
      <c r="D113" s="377" t="str">
        <f ca="1">OFFSET(Capacidades!$A$904,(ROW()-102)*10-1,11)</f>
        <v xml:space="preserve">       </v>
      </c>
      <c r="E113" s="377"/>
      <c r="F113" s="177"/>
      <c r="G113" s="68"/>
      <c r="H113" s="232"/>
      <c r="I113" s="233"/>
      <c r="J113" s="216">
        <f t="shared" si="1"/>
        <v>0</v>
      </c>
    </row>
    <row r="114" spans="1:10" hidden="1" x14ac:dyDescent="0.2">
      <c r="A114" s="384"/>
      <c r="B114" s="385"/>
      <c r="C114" s="383"/>
      <c r="D114" s="377" t="str">
        <f ca="1">OFFSET(Capacidades!$A$904,(ROW()-102)*10-1,11)</f>
        <v xml:space="preserve">       </v>
      </c>
      <c r="E114" s="377"/>
      <c r="F114" s="177"/>
      <c r="G114" s="68"/>
      <c r="H114" s="232"/>
      <c r="I114" s="233"/>
      <c r="J114" s="216">
        <f t="shared" si="1"/>
        <v>0</v>
      </c>
    </row>
    <row r="115" spans="1:10" hidden="1" x14ac:dyDescent="0.2">
      <c r="A115" s="384"/>
      <c r="B115" s="385"/>
      <c r="C115" s="383"/>
      <c r="D115" s="377" t="str">
        <f ca="1">OFFSET(Capacidades!$A$904,(ROW()-102)*10-1,11)</f>
        <v xml:space="preserve">       </v>
      </c>
      <c r="E115" s="377"/>
      <c r="F115" s="177"/>
      <c r="G115" s="68"/>
      <c r="H115" s="232"/>
      <c r="I115" s="233"/>
      <c r="J115" s="216">
        <f t="shared" si="1"/>
        <v>0</v>
      </c>
    </row>
    <row r="116" spans="1:10" hidden="1" x14ac:dyDescent="0.2">
      <c r="A116" s="384"/>
      <c r="B116" s="385"/>
      <c r="C116" s="383"/>
      <c r="D116" s="377" t="str">
        <f ca="1">OFFSET(Capacidades!$A$904,(ROW()-102)*10-1,11)</f>
        <v xml:space="preserve">       </v>
      </c>
      <c r="E116" s="377"/>
      <c r="F116" s="177"/>
      <c r="G116" s="68"/>
      <c r="H116" s="232"/>
      <c r="I116" s="233"/>
      <c r="J116" s="216">
        <f t="shared" si="1"/>
        <v>0</v>
      </c>
    </row>
    <row r="117" spans="1:10" hidden="1" x14ac:dyDescent="0.2">
      <c r="A117" s="384"/>
      <c r="B117" s="385"/>
      <c r="C117" s="383"/>
      <c r="D117" s="377" t="str">
        <f ca="1">OFFSET(Capacidades!$A$904,(ROW()-102)*10-1,11)</f>
        <v xml:space="preserve">       </v>
      </c>
      <c r="E117" s="377"/>
      <c r="F117" s="177"/>
      <c r="G117" s="68"/>
      <c r="H117" s="232"/>
      <c r="I117" s="233"/>
      <c r="J117" s="216">
        <f t="shared" si="1"/>
        <v>0</v>
      </c>
    </row>
    <row r="118" spans="1:10" hidden="1" x14ac:dyDescent="0.2">
      <c r="A118" s="384"/>
      <c r="B118" s="385"/>
      <c r="C118" s="383"/>
      <c r="D118" s="377" t="str">
        <f ca="1">OFFSET(Capacidades!$A$904,(ROW()-102)*10-1,11)</f>
        <v xml:space="preserve">       </v>
      </c>
      <c r="E118" s="377"/>
      <c r="F118" s="177"/>
      <c r="G118" s="68"/>
      <c r="H118" s="232"/>
      <c r="I118" s="233"/>
      <c r="J118" s="216">
        <f t="shared" si="1"/>
        <v>0</v>
      </c>
    </row>
    <row r="119" spans="1:10" hidden="1" x14ac:dyDescent="0.2">
      <c r="A119" s="384"/>
      <c r="B119" s="385"/>
      <c r="C119" s="383"/>
      <c r="D119" s="377" t="str">
        <f ca="1">OFFSET(Capacidades!$A$904,(ROW()-102)*10-1,11)</f>
        <v xml:space="preserve">       </v>
      </c>
      <c r="E119" s="377"/>
      <c r="F119" s="177"/>
      <c r="G119" s="68"/>
      <c r="H119" s="232"/>
      <c r="I119" s="233"/>
      <c r="J119" s="216">
        <f t="shared" si="1"/>
        <v>0</v>
      </c>
    </row>
    <row r="120" spans="1:10" hidden="1" x14ac:dyDescent="0.2">
      <c r="A120" s="384"/>
      <c r="B120" s="385"/>
      <c r="C120" s="383"/>
      <c r="D120" s="377" t="str">
        <f ca="1">OFFSET(Capacidades!$A$904,(ROW()-102)*10-1,11)</f>
        <v xml:space="preserve">       </v>
      </c>
      <c r="E120" s="377"/>
      <c r="F120" s="177"/>
      <c r="G120" s="68"/>
      <c r="H120" s="232"/>
      <c r="I120" s="233"/>
      <c r="J120" s="216">
        <f t="shared" si="1"/>
        <v>0</v>
      </c>
    </row>
    <row r="121" spans="1:10" hidden="1" x14ac:dyDescent="0.2">
      <c r="A121" s="384"/>
      <c r="B121" s="385"/>
      <c r="C121" s="383"/>
      <c r="D121" s="377" t="str">
        <f ca="1">OFFSET(Capacidades!$A$904,(ROW()-102)*10-1,11)</f>
        <v xml:space="preserve">       </v>
      </c>
      <c r="E121" s="377"/>
      <c r="F121" s="177"/>
      <c r="G121" s="68"/>
      <c r="H121" s="232"/>
      <c r="I121" s="233"/>
      <c r="J121" s="216">
        <f t="shared" si="1"/>
        <v>0</v>
      </c>
    </row>
    <row r="122" spans="1:10" hidden="1" x14ac:dyDescent="0.2">
      <c r="A122" s="384"/>
      <c r="B122" s="385"/>
      <c r="C122" s="383"/>
      <c r="D122" s="377" t="str">
        <f ca="1">OFFSET(Capacidades!$A$904,(ROW()-102)*10-1,11)</f>
        <v xml:space="preserve">       </v>
      </c>
      <c r="E122" s="377"/>
      <c r="F122" s="177"/>
      <c r="G122" s="68"/>
      <c r="H122" s="232"/>
      <c r="I122" s="233"/>
      <c r="J122" s="216">
        <f t="shared" si="1"/>
        <v>0</v>
      </c>
    </row>
    <row r="123" spans="1:10" ht="12.75" hidden="1" customHeight="1" x14ac:dyDescent="0.2">
      <c r="A123" s="384"/>
      <c r="B123" s="386" t="str">
        <f>$B$30</f>
        <v>Competencias para la empleabilidad</v>
      </c>
      <c r="C123" s="383"/>
      <c r="D123" s="377" t="str">
        <f ca="1">OFFSET(Capacidades!$A$904,(ROW()-102)*10-1,11)</f>
        <v xml:space="preserve">       </v>
      </c>
      <c r="E123" s="377"/>
      <c r="F123" s="69"/>
      <c r="G123" s="68"/>
      <c r="H123" s="232"/>
      <c r="I123" s="233"/>
      <c r="J123" s="216">
        <f t="shared" si="1"/>
        <v>0</v>
      </c>
    </row>
    <row r="124" spans="1:10" ht="12.75" hidden="1" customHeight="1" x14ac:dyDescent="0.2">
      <c r="A124" s="384"/>
      <c r="B124" s="386"/>
      <c r="C124" s="383"/>
      <c r="D124" s="377" t="str">
        <f ca="1">OFFSET(Capacidades!$A$904,(ROW()-102)*10-1,11)</f>
        <v xml:space="preserve">       </v>
      </c>
      <c r="E124" s="377"/>
      <c r="F124" s="69"/>
      <c r="G124" s="68"/>
      <c r="H124" s="232"/>
      <c r="I124" s="233"/>
      <c r="J124" s="216">
        <f t="shared" si="1"/>
        <v>0</v>
      </c>
    </row>
    <row r="125" spans="1:10" ht="12.75" hidden="1" customHeight="1" x14ac:dyDescent="0.2">
      <c r="A125" s="384"/>
      <c r="B125" s="386"/>
      <c r="C125" s="383"/>
      <c r="D125" s="377" t="str">
        <f ca="1">OFFSET(Capacidades!$A$904,(ROW()-102)*10-1,11)</f>
        <v xml:space="preserve">       </v>
      </c>
      <c r="E125" s="377"/>
      <c r="F125" s="69"/>
      <c r="G125" s="68"/>
      <c r="H125" s="232"/>
      <c r="I125" s="233"/>
      <c r="J125" s="216">
        <f t="shared" si="1"/>
        <v>0</v>
      </c>
    </row>
    <row r="126" spans="1:10" ht="12.75" hidden="1" customHeight="1" x14ac:dyDescent="0.2">
      <c r="A126" s="384"/>
      <c r="B126" s="386"/>
      <c r="C126" s="383"/>
      <c r="D126" s="377" t="str">
        <f ca="1">OFFSET(Capacidades!$A$904,(ROW()-102)*10-1,11)</f>
        <v xml:space="preserve">       </v>
      </c>
      <c r="E126" s="377"/>
      <c r="F126" s="69"/>
      <c r="G126" s="68"/>
      <c r="H126" s="232"/>
      <c r="I126" s="233"/>
      <c r="J126" s="216">
        <f t="shared" si="1"/>
        <v>0</v>
      </c>
    </row>
    <row r="127" spans="1:10" ht="12.75" hidden="1" customHeight="1" x14ac:dyDescent="0.2">
      <c r="A127" s="384"/>
      <c r="B127" s="386"/>
      <c r="C127" s="383"/>
      <c r="D127" s="377" t="str">
        <f ca="1">OFFSET(Capacidades!$A$904,(ROW()-102)*10-1,11)</f>
        <v xml:space="preserve">       </v>
      </c>
      <c r="E127" s="377"/>
      <c r="F127" s="69"/>
      <c r="G127" s="68"/>
      <c r="H127" s="232"/>
      <c r="I127" s="233"/>
      <c r="J127" s="216">
        <f t="shared" si="1"/>
        <v>0</v>
      </c>
    </row>
    <row r="128" spans="1:10" ht="12.75" hidden="1" customHeight="1" x14ac:dyDescent="0.2">
      <c r="A128" s="384"/>
      <c r="B128" s="386"/>
      <c r="C128" s="383"/>
      <c r="D128" s="377" t="str">
        <f ca="1">OFFSET(Capacidades!$A$904,(ROW()-102)*10-1,11)</f>
        <v xml:space="preserve">       </v>
      </c>
      <c r="E128" s="377"/>
      <c r="F128" s="69"/>
      <c r="G128" s="68"/>
      <c r="H128" s="232"/>
      <c r="I128" s="233"/>
      <c r="J128" s="216">
        <f t="shared" si="1"/>
        <v>0</v>
      </c>
    </row>
    <row r="129" spans="1:10" ht="12.75" hidden="1" customHeight="1" x14ac:dyDescent="0.2">
      <c r="A129" s="384"/>
      <c r="B129" s="386"/>
      <c r="C129" s="383"/>
      <c r="D129" s="377" t="str">
        <f ca="1">OFFSET(Capacidades!$A$904,(ROW()-102)*10-1,11)</f>
        <v xml:space="preserve">       </v>
      </c>
      <c r="E129" s="377"/>
      <c r="F129" s="69"/>
      <c r="G129" s="68"/>
      <c r="H129" s="232"/>
      <c r="I129" s="233"/>
      <c r="J129" s="216">
        <f t="shared" si="1"/>
        <v>0</v>
      </c>
    </row>
    <row r="130" spans="1:10" ht="12.75" hidden="1" customHeight="1" x14ac:dyDescent="0.2">
      <c r="A130" s="384"/>
      <c r="B130" s="386"/>
      <c r="C130" s="383"/>
      <c r="D130" s="377" t="str">
        <f ca="1">OFFSET(Capacidades!$A$904,(ROW()-102)*10-1,11)</f>
        <v xml:space="preserve">       </v>
      </c>
      <c r="E130" s="377"/>
      <c r="F130" s="69"/>
      <c r="G130" s="68"/>
      <c r="H130" s="232"/>
      <c r="I130" s="233"/>
      <c r="J130" s="216">
        <f t="shared" si="1"/>
        <v>0</v>
      </c>
    </row>
    <row r="131" spans="1:10" ht="12.75" hidden="1" customHeight="1" x14ac:dyDescent="0.2">
      <c r="A131" s="384"/>
      <c r="B131" s="386"/>
      <c r="C131" s="383"/>
      <c r="D131" s="377" t="str">
        <f ca="1">OFFSET(Capacidades!$A$904,(ROW()-102)*10-1,11)</f>
        <v xml:space="preserve">       </v>
      </c>
      <c r="E131" s="377"/>
      <c r="F131" s="69"/>
      <c r="G131" s="68"/>
      <c r="H131" s="232"/>
      <c r="I131" s="233"/>
      <c r="J131" s="216">
        <f t="shared" si="1"/>
        <v>0</v>
      </c>
    </row>
    <row r="132" spans="1:10" ht="12.75" hidden="1" customHeight="1" x14ac:dyDescent="0.2">
      <c r="A132" s="384"/>
      <c r="B132" s="386"/>
      <c r="C132" s="383"/>
      <c r="D132" s="377" t="str">
        <f ca="1">OFFSET(Capacidades!$A$904,(ROW()-102)*10-1,11)</f>
        <v xml:space="preserve">       </v>
      </c>
      <c r="E132" s="377"/>
      <c r="F132" s="69"/>
      <c r="G132" s="68"/>
      <c r="H132" s="232"/>
      <c r="I132" s="233"/>
      <c r="J132" s="216">
        <f t="shared" si="1"/>
        <v>0</v>
      </c>
    </row>
    <row r="133" spans="1:10" ht="20.100000000000001" hidden="1" customHeight="1" x14ac:dyDescent="0.2">
      <c r="A133" s="384"/>
      <c r="B133" s="392" t="str">
        <f>$B$40</f>
        <v>Experiencias formativas en situaciones reales de trabajo (ESRT)</v>
      </c>
      <c r="C133" s="393"/>
      <c r="D133" s="393"/>
      <c r="E133" s="393"/>
      <c r="F133" s="247"/>
      <c r="G133" s="248"/>
      <c r="H133" s="232"/>
      <c r="I133" s="233"/>
      <c r="J133" s="216">
        <f t="shared" si="1"/>
        <v>0</v>
      </c>
    </row>
    <row r="134" spans="1:10" ht="12.75" hidden="1" customHeight="1" x14ac:dyDescent="0.2">
      <c r="A134" s="384"/>
      <c r="B134" s="385" t="str">
        <f>$B$10</f>
        <v>Competencias técnicas (Unidad de competencia)</v>
      </c>
      <c r="C134" s="383"/>
      <c r="D134" s="377" t="str">
        <f ca="1">OFFSET(Capacidades!$A$1205,(ROW()-133)*10-1,11)</f>
        <v xml:space="preserve">       </v>
      </c>
      <c r="E134" s="377"/>
      <c r="F134" s="177"/>
      <c r="G134" s="68"/>
      <c r="H134" s="232"/>
      <c r="I134" s="233"/>
      <c r="J134" s="216">
        <f t="shared" si="1"/>
        <v>0</v>
      </c>
    </row>
    <row r="135" spans="1:10" hidden="1" x14ac:dyDescent="0.2">
      <c r="A135" s="384"/>
      <c r="B135" s="385"/>
      <c r="C135" s="383"/>
      <c r="D135" s="377" t="str">
        <f ca="1">OFFSET(Capacidades!$A$1205,(ROW()-133)*10-1,11)</f>
        <v xml:space="preserve">       </v>
      </c>
      <c r="E135" s="377"/>
      <c r="F135" s="177"/>
      <c r="G135" s="68"/>
      <c r="H135" s="232"/>
      <c r="I135" s="233"/>
      <c r="J135" s="216">
        <f t="shared" si="1"/>
        <v>0</v>
      </c>
    </row>
    <row r="136" spans="1:10" hidden="1" x14ac:dyDescent="0.2">
      <c r="A136" s="384"/>
      <c r="B136" s="385"/>
      <c r="C136" s="383"/>
      <c r="D136" s="377" t="str">
        <f ca="1">OFFSET(Capacidades!$A$1205,(ROW()-133)*10-1,11)</f>
        <v xml:space="preserve">       </v>
      </c>
      <c r="E136" s="377"/>
      <c r="F136" s="177"/>
      <c r="G136" s="68"/>
      <c r="H136" s="232"/>
      <c r="I136" s="233"/>
      <c r="J136" s="216">
        <f t="shared" si="1"/>
        <v>0</v>
      </c>
    </row>
    <row r="137" spans="1:10" hidden="1" x14ac:dyDescent="0.2">
      <c r="A137" s="384"/>
      <c r="B137" s="385"/>
      <c r="C137" s="383"/>
      <c r="D137" s="377" t="str">
        <f ca="1">OFFSET(Capacidades!$A$1205,(ROW()-133)*10-1,11)</f>
        <v xml:space="preserve">       </v>
      </c>
      <c r="E137" s="377"/>
      <c r="F137" s="177"/>
      <c r="G137" s="68"/>
      <c r="H137" s="232"/>
      <c r="I137" s="233"/>
      <c r="J137" s="216">
        <f t="shared" si="1"/>
        <v>0</v>
      </c>
    </row>
    <row r="138" spans="1:10" hidden="1" x14ac:dyDescent="0.2">
      <c r="A138" s="384"/>
      <c r="B138" s="385"/>
      <c r="C138" s="383"/>
      <c r="D138" s="377" t="str">
        <f ca="1">OFFSET(Capacidades!$A$1205,(ROW()-133)*10-1,11)</f>
        <v xml:space="preserve">       </v>
      </c>
      <c r="E138" s="377"/>
      <c r="F138" s="177"/>
      <c r="G138" s="68"/>
      <c r="H138" s="232"/>
      <c r="I138" s="233"/>
      <c r="J138" s="216">
        <f t="shared" si="1"/>
        <v>0</v>
      </c>
    </row>
    <row r="139" spans="1:10" hidden="1" x14ac:dyDescent="0.2">
      <c r="A139" s="384"/>
      <c r="B139" s="385"/>
      <c r="C139" s="383"/>
      <c r="D139" s="377" t="str">
        <f ca="1">OFFSET(Capacidades!$A$1205,(ROW()-133)*10-1,11)</f>
        <v xml:space="preserve">       </v>
      </c>
      <c r="E139" s="377"/>
      <c r="F139" s="177"/>
      <c r="G139" s="68"/>
      <c r="H139" s="232"/>
      <c r="I139" s="233"/>
      <c r="J139" s="216">
        <f t="shared" ref="J139:J195" si="2">SUM(H139:I139)</f>
        <v>0</v>
      </c>
    </row>
    <row r="140" spans="1:10" hidden="1" x14ac:dyDescent="0.2">
      <c r="A140" s="384"/>
      <c r="B140" s="385"/>
      <c r="C140" s="383"/>
      <c r="D140" s="377" t="str">
        <f ca="1">OFFSET(Capacidades!$A$1205,(ROW()-133)*10-1,11)</f>
        <v xml:space="preserve">       </v>
      </c>
      <c r="E140" s="377"/>
      <c r="F140" s="177"/>
      <c r="G140" s="68"/>
      <c r="H140" s="232"/>
      <c r="I140" s="233"/>
      <c r="J140" s="216">
        <f t="shared" si="2"/>
        <v>0</v>
      </c>
    </row>
    <row r="141" spans="1:10" hidden="1" x14ac:dyDescent="0.2">
      <c r="A141" s="384"/>
      <c r="B141" s="385"/>
      <c r="C141" s="383"/>
      <c r="D141" s="377" t="str">
        <f ca="1">OFFSET(Capacidades!$A$1205,(ROW()-133)*10-1,11)</f>
        <v xml:space="preserve">       </v>
      </c>
      <c r="E141" s="377"/>
      <c r="F141" s="177"/>
      <c r="G141" s="68"/>
      <c r="H141" s="232"/>
      <c r="I141" s="233"/>
      <c r="J141" s="216">
        <f t="shared" si="2"/>
        <v>0</v>
      </c>
    </row>
    <row r="142" spans="1:10" hidden="1" x14ac:dyDescent="0.2">
      <c r="A142" s="384"/>
      <c r="B142" s="385"/>
      <c r="C142" s="383"/>
      <c r="D142" s="377" t="str">
        <f ca="1">OFFSET(Capacidades!$A$1205,(ROW()-133)*10-1,11)</f>
        <v xml:space="preserve">       </v>
      </c>
      <c r="E142" s="377"/>
      <c r="F142" s="177"/>
      <c r="G142" s="68"/>
      <c r="H142" s="232"/>
      <c r="I142" s="233"/>
      <c r="J142" s="216">
        <f t="shared" si="2"/>
        <v>0</v>
      </c>
    </row>
    <row r="143" spans="1:10" hidden="1" x14ac:dyDescent="0.2">
      <c r="A143" s="384"/>
      <c r="B143" s="385"/>
      <c r="C143" s="383"/>
      <c r="D143" s="377" t="str">
        <f ca="1">OFFSET(Capacidades!$A$1205,(ROW()-133)*10-1,11)</f>
        <v xml:space="preserve">       </v>
      </c>
      <c r="E143" s="377"/>
      <c r="F143" s="177"/>
      <c r="G143" s="68"/>
      <c r="H143" s="232"/>
      <c r="I143" s="233"/>
      <c r="J143" s="216">
        <f t="shared" si="2"/>
        <v>0</v>
      </c>
    </row>
    <row r="144" spans="1:10" hidden="1" x14ac:dyDescent="0.2">
      <c r="A144" s="384"/>
      <c r="B144" s="385"/>
      <c r="C144" s="383"/>
      <c r="D144" s="377" t="str">
        <f ca="1">OFFSET(Capacidades!$A$1205,(ROW()-133)*10-1,11)</f>
        <v xml:space="preserve">       </v>
      </c>
      <c r="E144" s="377"/>
      <c r="F144" s="177"/>
      <c r="G144" s="68"/>
      <c r="H144" s="232"/>
      <c r="I144" s="233"/>
      <c r="J144" s="216">
        <f t="shared" si="2"/>
        <v>0</v>
      </c>
    </row>
    <row r="145" spans="1:10" hidden="1" x14ac:dyDescent="0.2">
      <c r="A145" s="384"/>
      <c r="B145" s="385"/>
      <c r="C145" s="383"/>
      <c r="D145" s="377" t="str">
        <f ca="1">OFFSET(Capacidades!$A$1205,(ROW()-133)*10-1,11)</f>
        <v xml:space="preserve">       </v>
      </c>
      <c r="E145" s="377"/>
      <c r="F145" s="177"/>
      <c r="G145" s="68"/>
      <c r="H145" s="232"/>
      <c r="I145" s="233"/>
      <c r="J145" s="216">
        <f t="shared" si="2"/>
        <v>0</v>
      </c>
    </row>
    <row r="146" spans="1:10" hidden="1" x14ac:dyDescent="0.2">
      <c r="A146" s="384"/>
      <c r="B146" s="385"/>
      <c r="C146" s="383"/>
      <c r="D146" s="377" t="str">
        <f ca="1">OFFSET(Capacidades!$A$1205,(ROW()-133)*10-1,11)</f>
        <v xml:space="preserve">       </v>
      </c>
      <c r="E146" s="377"/>
      <c r="F146" s="177"/>
      <c r="G146" s="68"/>
      <c r="H146" s="232"/>
      <c r="I146" s="233"/>
      <c r="J146" s="216">
        <f t="shared" si="2"/>
        <v>0</v>
      </c>
    </row>
    <row r="147" spans="1:10" hidden="1" x14ac:dyDescent="0.2">
      <c r="A147" s="384"/>
      <c r="B147" s="385"/>
      <c r="C147" s="383"/>
      <c r="D147" s="377" t="str">
        <f ca="1">OFFSET(Capacidades!$A$1205,(ROW()-133)*10-1,11)</f>
        <v xml:space="preserve">       </v>
      </c>
      <c r="E147" s="377"/>
      <c r="F147" s="177"/>
      <c r="G147" s="68"/>
      <c r="H147" s="232"/>
      <c r="I147" s="233"/>
      <c r="J147" s="216">
        <f t="shared" si="2"/>
        <v>0</v>
      </c>
    </row>
    <row r="148" spans="1:10" hidden="1" x14ac:dyDescent="0.2">
      <c r="A148" s="384"/>
      <c r="B148" s="385"/>
      <c r="C148" s="383"/>
      <c r="D148" s="377" t="str">
        <f ca="1">OFFSET(Capacidades!$A$1205,(ROW()-133)*10-1,11)</f>
        <v xml:space="preserve">       </v>
      </c>
      <c r="E148" s="377"/>
      <c r="F148" s="177"/>
      <c r="G148" s="68"/>
      <c r="H148" s="232"/>
      <c r="I148" s="233"/>
      <c r="J148" s="216">
        <f t="shared" si="2"/>
        <v>0</v>
      </c>
    </row>
    <row r="149" spans="1:10" hidden="1" x14ac:dyDescent="0.2">
      <c r="A149" s="384"/>
      <c r="B149" s="385"/>
      <c r="C149" s="383"/>
      <c r="D149" s="377" t="str">
        <f ca="1">OFFSET(Capacidades!$A$1205,(ROW()-133)*10-1,11)</f>
        <v xml:space="preserve">       </v>
      </c>
      <c r="E149" s="377"/>
      <c r="F149" s="177"/>
      <c r="G149" s="68"/>
      <c r="H149" s="232"/>
      <c r="I149" s="233"/>
      <c r="J149" s="216">
        <f t="shared" si="2"/>
        <v>0</v>
      </c>
    </row>
    <row r="150" spans="1:10" hidden="1" x14ac:dyDescent="0.2">
      <c r="A150" s="384"/>
      <c r="B150" s="385"/>
      <c r="C150" s="383"/>
      <c r="D150" s="377" t="str">
        <f ca="1">OFFSET(Capacidades!$A$1205,(ROW()-133)*10-1,11)</f>
        <v xml:space="preserve">       </v>
      </c>
      <c r="E150" s="377"/>
      <c r="F150" s="177"/>
      <c r="G150" s="68"/>
      <c r="H150" s="232"/>
      <c r="I150" s="233"/>
      <c r="J150" s="216">
        <f t="shared" si="2"/>
        <v>0</v>
      </c>
    </row>
    <row r="151" spans="1:10" hidden="1" x14ac:dyDescent="0.2">
      <c r="A151" s="384"/>
      <c r="B151" s="385"/>
      <c r="C151" s="383"/>
      <c r="D151" s="377" t="str">
        <f ca="1">OFFSET(Capacidades!$A$1205,(ROW()-133)*10-1,11)</f>
        <v xml:space="preserve">       </v>
      </c>
      <c r="E151" s="377"/>
      <c r="F151" s="177"/>
      <c r="G151" s="68"/>
      <c r="H151" s="232"/>
      <c r="I151" s="233"/>
      <c r="J151" s="216">
        <f t="shared" si="2"/>
        <v>0</v>
      </c>
    </row>
    <row r="152" spans="1:10" hidden="1" x14ac:dyDescent="0.2">
      <c r="A152" s="384"/>
      <c r="B152" s="385"/>
      <c r="C152" s="383"/>
      <c r="D152" s="377" t="str">
        <f ca="1">OFFSET(Capacidades!$A$1205,(ROW()-133)*10-1,11)</f>
        <v xml:space="preserve">       </v>
      </c>
      <c r="E152" s="377"/>
      <c r="F152" s="177"/>
      <c r="G152" s="68"/>
      <c r="H152" s="232"/>
      <c r="I152" s="233"/>
      <c r="J152" s="216">
        <f t="shared" si="2"/>
        <v>0</v>
      </c>
    </row>
    <row r="153" spans="1:10" hidden="1" x14ac:dyDescent="0.2">
      <c r="A153" s="384"/>
      <c r="B153" s="385"/>
      <c r="C153" s="383"/>
      <c r="D153" s="377" t="str">
        <f ca="1">OFFSET(Capacidades!$A$1205,(ROW()-133)*10-1,11)</f>
        <v xml:space="preserve">       </v>
      </c>
      <c r="E153" s="377"/>
      <c r="F153" s="177"/>
      <c r="G153" s="68"/>
      <c r="H153" s="232"/>
      <c r="I153" s="233"/>
      <c r="J153" s="216">
        <f t="shared" si="2"/>
        <v>0</v>
      </c>
    </row>
    <row r="154" spans="1:10" ht="12.75" hidden="1" customHeight="1" x14ac:dyDescent="0.2">
      <c r="A154" s="384"/>
      <c r="B154" s="386" t="str">
        <f>$B$30</f>
        <v>Competencias para la empleabilidad</v>
      </c>
      <c r="C154" s="383"/>
      <c r="D154" s="377" t="str">
        <f ca="1">OFFSET(Capacidades!$A$1205,(ROW()-133)*10-1,11)</f>
        <v xml:space="preserve">       </v>
      </c>
      <c r="E154" s="377"/>
      <c r="F154" s="69"/>
      <c r="G154" s="68"/>
      <c r="H154" s="232"/>
      <c r="I154" s="233"/>
      <c r="J154" s="216">
        <f t="shared" si="2"/>
        <v>0</v>
      </c>
    </row>
    <row r="155" spans="1:10" ht="12.75" hidden="1" customHeight="1" x14ac:dyDescent="0.2">
      <c r="A155" s="384"/>
      <c r="B155" s="386"/>
      <c r="C155" s="383"/>
      <c r="D155" s="377" t="str">
        <f ca="1">OFFSET(Capacidades!$A$1205,(ROW()-133)*10-1,11)</f>
        <v xml:space="preserve">       </v>
      </c>
      <c r="E155" s="377"/>
      <c r="F155" s="69"/>
      <c r="G155" s="68"/>
      <c r="H155" s="232"/>
      <c r="I155" s="233"/>
      <c r="J155" s="216">
        <f t="shared" si="2"/>
        <v>0</v>
      </c>
    </row>
    <row r="156" spans="1:10" ht="12.75" hidden="1" customHeight="1" x14ac:dyDescent="0.2">
      <c r="A156" s="384"/>
      <c r="B156" s="386"/>
      <c r="C156" s="383"/>
      <c r="D156" s="377" t="str">
        <f ca="1">OFFSET(Capacidades!$A$1205,(ROW()-133)*10-1,11)</f>
        <v xml:space="preserve">       </v>
      </c>
      <c r="E156" s="377"/>
      <c r="F156" s="69"/>
      <c r="G156" s="68"/>
      <c r="H156" s="232"/>
      <c r="I156" s="233"/>
      <c r="J156" s="216">
        <f t="shared" si="2"/>
        <v>0</v>
      </c>
    </row>
    <row r="157" spans="1:10" ht="12.75" hidden="1" customHeight="1" x14ac:dyDescent="0.2">
      <c r="A157" s="384"/>
      <c r="B157" s="386"/>
      <c r="C157" s="383"/>
      <c r="D157" s="377" t="str">
        <f ca="1">OFFSET(Capacidades!$A$1205,(ROW()-133)*10-1,11)</f>
        <v xml:space="preserve">       </v>
      </c>
      <c r="E157" s="377"/>
      <c r="F157" s="69"/>
      <c r="G157" s="68"/>
      <c r="H157" s="232"/>
      <c r="I157" s="233"/>
      <c r="J157" s="216">
        <f t="shared" si="2"/>
        <v>0</v>
      </c>
    </row>
    <row r="158" spans="1:10" ht="12.75" hidden="1" customHeight="1" x14ac:dyDescent="0.2">
      <c r="A158" s="384"/>
      <c r="B158" s="386"/>
      <c r="C158" s="383"/>
      <c r="D158" s="377" t="str">
        <f ca="1">OFFSET(Capacidades!$A$1205,(ROW()-133)*10-1,11)</f>
        <v xml:space="preserve">       </v>
      </c>
      <c r="E158" s="377"/>
      <c r="F158" s="69"/>
      <c r="G158" s="68"/>
      <c r="H158" s="232"/>
      <c r="I158" s="233"/>
      <c r="J158" s="216">
        <f t="shared" si="2"/>
        <v>0</v>
      </c>
    </row>
    <row r="159" spans="1:10" ht="12.75" hidden="1" customHeight="1" x14ac:dyDescent="0.2">
      <c r="A159" s="384"/>
      <c r="B159" s="386"/>
      <c r="C159" s="383"/>
      <c r="D159" s="377" t="str">
        <f ca="1">OFFSET(Capacidades!$A$1205,(ROW()-133)*10-1,11)</f>
        <v xml:space="preserve">       </v>
      </c>
      <c r="E159" s="377"/>
      <c r="F159" s="69"/>
      <c r="G159" s="68"/>
      <c r="H159" s="232"/>
      <c r="I159" s="233"/>
      <c r="J159" s="216">
        <f t="shared" si="2"/>
        <v>0</v>
      </c>
    </row>
    <row r="160" spans="1:10" ht="12.75" hidden="1" customHeight="1" x14ac:dyDescent="0.2">
      <c r="A160" s="384"/>
      <c r="B160" s="386"/>
      <c r="C160" s="383"/>
      <c r="D160" s="377" t="str">
        <f ca="1">OFFSET(Capacidades!$A$1205,(ROW()-133)*10-1,11)</f>
        <v xml:space="preserve">       </v>
      </c>
      <c r="E160" s="377"/>
      <c r="F160" s="69"/>
      <c r="G160" s="68"/>
      <c r="H160" s="232"/>
      <c r="I160" s="233"/>
      <c r="J160" s="216">
        <f t="shared" si="2"/>
        <v>0</v>
      </c>
    </row>
    <row r="161" spans="1:10" ht="12.75" hidden="1" customHeight="1" x14ac:dyDescent="0.2">
      <c r="A161" s="384"/>
      <c r="B161" s="386"/>
      <c r="C161" s="383"/>
      <c r="D161" s="377" t="str">
        <f ca="1">OFFSET(Capacidades!$A$1205,(ROW()-133)*10-1,11)</f>
        <v xml:space="preserve">       </v>
      </c>
      <c r="E161" s="377"/>
      <c r="F161" s="69"/>
      <c r="G161" s="68"/>
      <c r="H161" s="232"/>
      <c r="I161" s="233"/>
      <c r="J161" s="216">
        <f t="shared" si="2"/>
        <v>0</v>
      </c>
    </row>
    <row r="162" spans="1:10" ht="12.75" hidden="1" customHeight="1" x14ac:dyDescent="0.2">
      <c r="A162" s="384"/>
      <c r="B162" s="386"/>
      <c r="C162" s="383"/>
      <c r="D162" s="377" t="str">
        <f ca="1">OFFSET(Capacidades!$A$1205,(ROW()-133)*10-1,11)</f>
        <v xml:space="preserve">       </v>
      </c>
      <c r="E162" s="377"/>
      <c r="F162" s="69"/>
      <c r="G162" s="68"/>
      <c r="H162" s="232"/>
      <c r="I162" s="233"/>
      <c r="J162" s="216">
        <f t="shared" si="2"/>
        <v>0</v>
      </c>
    </row>
    <row r="163" spans="1:10" ht="12.75" hidden="1" customHeight="1" x14ac:dyDescent="0.2">
      <c r="A163" s="384"/>
      <c r="B163" s="386"/>
      <c r="C163" s="383"/>
      <c r="D163" s="377" t="str">
        <f ca="1">OFFSET(Capacidades!$A$1205,(ROW()-133)*10-1,11)</f>
        <v xml:space="preserve">       </v>
      </c>
      <c r="E163" s="377"/>
      <c r="F163" s="69"/>
      <c r="G163" s="68"/>
      <c r="H163" s="232"/>
      <c r="I163" s="233"/>
      <c r="J163" s="216">
        <f t="shared" si="2"/>
        <v>0</v>
      </c>
    </row>
    <row r="164" spans="1:10" ht="20.100000000000001" hidden="1" customHeight="1" x14ac:dyDescent="0.2">
      <c r="A164" s="384"/>
      <c r="B164" s="392" t="str">
        <f>$B$40</f>
        <v>Experiencias formativas en situaciones reales de trabajo (ESRT)</v>
      </c>
      <c r="C164" s="393"/>
      <c r="D164" s="393"/>
      <c r="E164" s="393"/>
      <c r="F164" s="247"/>
      <c r="G164" s="248"/>
      <c r="H164" s="232"/>
      <c r="I164" s="233"/>
      <c r="J164" s="216">
        <f t="shared" si="2"/>
        <v>0</v>
      </c>
    </row>
    <row r="165" spans="1:10" ht="12.75" hidden="1" customHeight="1" x14ac:dyDescent="0.2">
      <c r="A165" s="384"/>
      <c r="B165" s="385" t="str">
        <f>$B$10</f>
        <v>Competencias técnicas (Unidad de competencia)</v>
      </c>
      <c r="C165" s="383"/>
      <c r="D165" s="377" t="str">
        <f ca="1">OFFSET(Capacidades!$A$1506,(ROW()-164)*10-1,11)</f>
        <v xml:space="preserve">       </v>
      </c>
      <c r="E165" s="377"/>
      <c r="F165" s="177"/>
      <c r="G165" s="68"/>
      <c r="H165" s="232"/>
      <c r="I165" s="233"/>
      <c r="J165" s="216">
        <f t="shared" si="2"/>
        <v>0</v>
      </c>
    </row>
    <row r="166" spans="1:10" hidden="1" x14ac:dyDescent="0.2">
      <c r="A166" s="384"/>
      <c r="B166" s="385"/>
      <c r="C166" s="383"/>
      <c r="D166" s="377" t="str">
        <f ca="1">OFFSET(Capacidades!$A$1506,(ROW()-164)*10-1,11)</f>
        <v xml:space="preserve">       </v>
      </c>
      <c r="E166" s="377"/>
      <c r="F166" s="177"/>
      <c r="G166" s="68"/>
      <c r="H166" s="232"/>
      <c r="I166" s="233"/>
      <c r="J166" s="216">
        <f t="shared" si="2"/>
        <v>0</v>
      </c>
    </row>
    <row r="167" spans="1:10" hidden="1" x14ac:dyDescent="0.2">
      <c r="A167" s="384"/>
      <c r="B167" s="385"/>
      <c r="C167" s="383"/>
      <c r="D167" s="377" t="str">
        <f ca="1">OFFSET(Capacidades!$A$1506,(ROW()-164)*10-1,11)</f>
        <v xml:space="preserve">       </v>
      </c>
      <c r="E167" s="377"/>
      <c r="F167" s="177"/>
      <c r="G167" s="68"/>
      <c r="H167" s="232"/>
      <c r="I167" s="233"/>
      <c r="J167" s="216">
        <f t="shared" si="2"/>
        <v>0</v>
      </c>
    </row>
    <row r="168" spans="1:10" hidden="1" x14ac:dyDescent="0.2">
      <c r="A168" s="384"/>
      <c r="B168" s="385"/>
      <c r="C168" s="383"/>
      <c r="D168" s="377" t="str">
        <f ca="1">OFFSET(Capacidades!$A$1506,(ROW()-164)*10-1,11)</f>
        <v xml:space="preserve">       </v>
      </c>
      <c r="E168" s="377"/>
      <c r="F168" s="177"/>
      <c r="G168" s="68"/>
      <c r="H168" s="232"/>
      <c r="I168" s="233"/>
      <c r="J168" s="216">
        <f t="shared" si="2"/>
        <v>0</v>
      </c>
    </row>
    <row r="169" spans="1:10" hidden="1" x14ac:dyDescent="0.2">
      <c r="A169" s="384"/>
      <c r="B169" s="385"/>
      <c r="C169" s="383"/>
      <c r="D169" s="377" t="str">
        <f ca="1">OFFSET(Capacidades!$A$1506,(ROW()-164)*10-1,11)</f>
        <v xml:space="preserve">       </v>
      </c>
      <c r="E169" s="377"/>
      <c r="F169" s="177"/>
      <c r="G169" s="68"/>
      <c r="H169" s="232"/>
      <c r="I169" s="233"/>
      <c r="J169" s="216">
        <f t="shared" si="2"/>
        <v>0</v>
      </c>
    </row>
    <row r="170" spans="1:10" hidden="1" x14ac:dyDescent="0.2">
      <c r="A170" s="384"/>
      <c r="B170" s="385"/>
      <c r="C170" s="383"/>
      <c r="D170" s="377" t="str">
        <f ca="1">OFFSET(Capacidades!$A$1506,(ROW()-164)*10-1,11)</f>
        <v xml:space="preserve">       </v>
      </c>
      <c r="E170" s="377"/>
      <c r="F170" s="177"/>
      <c r="G170" s="68"/>
      <c r="H170" s="232"/>
      <c r="I170" s="233"/>
      <c r="J170" s="216">
        <f t="shared" si="2"/>
        <v>0</v>
      </c>
    </row>
    <row r="171" spans="1:10" hidden="1" x14ac:dyDescent="0.2">
      <c r="A171" s="384"/>
      <c r="B171" s="385"/>
      <c r="C171" s="383"/>
      <c r="D171" s="377" t="str">
        <f ca="1">OFFSET(Capacidades!$A$1506,(ROW()-164)*10-1,11)</f>
        <v xml:space="preserve">       </v>
      </c>
      <c r="E171" s="377"/>
      <c r="F171" s="177"/>
      <c r="G171" s="68"/>
      <c r="H171" s="232"/>
      <c r="I171" s="233"/>
      <c r="J171" s="216">
        <f t="shared" si="2"/>
        <v>0</v>
      </c>
    </row>
    <row r="172" spans="1:10" hidden="1" x14ac:dyDescent="0.2">
      <c r="A172" s="384"/>
      <c r="B172" s="385"/>
      <c r="C172" s="383"/>
      <c r="D172" s="377" t="str">
        <f ca="1">OFFSET(Capacidades!$A$1506,(ROW()-164)*10-1,11)</f>
        <v xml:space="preserve">       </v>
      </c>
      <c r="E172" s="377"/>
      <c r="F172" s="177"/>
      <c r="G172" s="68"/>
      <c r="H172" s="232"/>
      <c r="I172" s="233"/>
      <c r="J172" s="216">
        <f t="shared" si="2"/>
        <v>0</v>
      </c>
    </row>
    <row r="173" spans="1:10" hidden="1" x14ac:dyDescent="0.2">
      <c r="A173" s="384"/>
      <c r="B173" s="385"/>
      <c r="C173" s="383"/>
      <c r="D173" s="377" t="str">
        <f ca="1">OFFSET(Capacidades!$A$1506,(ROW()-164)*10-1,11)</f>
        <v xml:space="preserve">       </v>
      </c>
      <c r="E173" s="377"/>
      <c r="F173" s="177"/>
      <c r="G173" s="68"/>
      <c r="H173" s="232"/>
      <c r="I173" s="233"/>
      <c r="J173" s="216">
        <f t="shared" si="2"/>
        <v>0</v>
      </c>
    </row>
    <row r="174" spans="1:10" hidden="1" x14ac:dyDescent="0.2">
      <c r="A174" s="384"/>
      <c r="B174" s="385"/>
      <c r="C174" s="383"/>
      <c r="D174" s="377" t="str">
        <f ca="1">OFFSET(Capacidades!$A$1506,(ROW()-164)*10-1,11)</f>
        <v xml:space="preserve">       </v>
      </c>
      <c r="E174" s="377"/>
      <c r="F174" s="177"/>
      <c r="G174" s="68"/>
      <c r="H174" s="232"/>
      <c r="I174" s="233"/>
      <c r="J174" s="216">
        <f t="shared" si="2"/>
        <v>0</v>
      </c>
    </row>
    <row r="175" spans="1:10" hidden="1" x14ac:dyDescent="0.2">
      <c r="A175" s="384"/>
      <c r="B175" s="385"/>
      <c r="C175" s="383"/>
      <c r="D175" s="377" t="str">
        <f ca="1">OFFSET(Capacidades!$A$1506,(ROW()-164)*10-1,11)</f>
        <v xml:space="preserve">       </v>
      </c>
      <c r="E175" s="377"/>
      <c r="F175" s="177"/>
      <c r="G175" s="68"/>
      <c r="H175" s="232"/>
      <c r="I175" s="233"/>
      <c r="J175" s="216">
        <f t="shared" si="2"/>
        <v>0</v>
      </c>
    </row>
    <row r="176" spans="1:10" hidden="1" x14ac:dyDescent="0.2">
      <c r="A176" s="384"/>
      <c r="B176" s="385"/>
      <c r="C176" s="383"/>
      <c r="D176" s="377" t="str">
        <f ca="1">OFFSET(Capacidades!$A$1506,(ROW()-164)*10-1,11)</f>
        <v xml:space="preserve">       </v>
      </c>
      <c r="E176" s="377"/>
      <c r="F176" s="177"/>
      <c r="G176" s="68"/>
      <c r="H176" s="232"/>
      <c r="I176" s="233"/>
      <c r="J176" s="216">
        <f t="shared" si="2"/>
        <v>0</v>
      </c>
    </row>
    <row r="177" spans="1:10" hidden="1" x14ac:dyDescent="0.2">
      <c r="A177" s="384"/>
      <c r="B177" s="385"/>
      <c r="C177" s="383"/>
      <c r="D177" s="377" t="str">
        <f ca="1">OFFSET(Capacidades!$A$1506,(ROW()-164)*10-1,11)</f>
        <v xml:space="preserve">       </v>
      </c>
      <c r="E177" s="377"/>
      <c r="F177" s="177"/>
      <c r="G177" s="68"/>
      <c r="H177" s="232"/>
      <c r="I177" s="233"/>
      <c r="J177" s="216">
        <f t="shared" si="2"/>
        <v>0</v>
      </c>
    </row>
    <row r="178" spans="1:10" hidden="1" x14ac:dyDescent="0.2">
      <c r="A178" s="384"/>
      <c r="B178" s="385"/>
      <c r="C178" s="383"/>
      <c r="D178" s="377" t="str">
        <f ca="1">OFFSET(Capacidades!$A$1506,(ROW()-164)*10-1,11)</f>
        <v xml:space="preserve">       </v>
      </c>
      <c r="E178" s="377"/>
      <c r="F178" s="177"/>
      <c r="G178" s="68"/>
      <c r="H178" s="232"/>
      <c r="I178" s="233"/>
      <c r="J178" s="216">
        <f t="shared" si="2"/>
        <v>0</v>
      </c>
    </row>
    <row r="179" spans="1:10" hidden="1" x14ac:dyDescent="0.2">
      <c r="A179" s="384"/>
      <c r="B179" s="385"/>
      <c r="C179" s="383"/>
      <c r="D179" s="377" t="str">
        <f ca="1">OFFSET(Capacidades!$A$1506,(ROW()-164)*10-1,11)</f>
        <v xml:space="preserve">       </v>
      </c>
      <c r="E179" s="377"/>
      <c r="F179" s="177"/>
      <c r="G179" s="68"/>
      <c r="H179" s="232"/>
      <c r="I179" s="233"/>
      <c r="J179" s="216">
        <f t="shared" si="2"/>
        <v>0</v>
      </c>
    </row>
    <row r="180" spans="1:10" hidden="1" x14ac:dyDescent="0.2">
      <c r="A180" s="384"/>
      <c r="B180" s="385"/>
      <c r="C180" s="383"/>
      <c r="D180" s="377" t="str">
        <f ca="1">OFFSET(Capacidades!$A$1506,(ROW()-164)*10-1,11)</f>
        <v xml:space="preserve">       </v>
      </c>
      <c r="E180" s="377"/>
      <c r="F180" s="177"/>
      <c r="G180" s="68"/>
      <c r="H180" s="232"/>
      <c r="I180" s="233"/>
      <c r="J180" s="216">
        <f t="shared" si="2"/>
        <v>0</v>
      </c>
    </row>
    <row r="181" spans="1:10" hidden="1" x14ac:dyDescent="0.2">
      <c r="A181" s="384"/>
      <c r="B181" s="385"/>
      <c r="C181" s="383"/>
      <c r="D181" s="377" t="str">
        <f ca="1">OFFSET(Capacidades!$A$1506,(ROW()-164)*10-1,11)</f>
        <v xml:space="preserve">       </v>
      </c>
      <c r="E181" s="377"/>
      <c r="F181" s="177"/>
      <c r="G181" s="68"/>
      <c r="H181" s="232"/>
      <c r="I181" s="233"/>
      <c r="J181" s="216">
        <f t="shared" si="2"/>
        <v>0</v>
      </c>
    </row>
    <row r="182" spans="1:10" hidden="1" x14ac:dyDescent="0.2">
      <c r="A182" s="384"/>
      <c r="B182" s="385"/>
      <c r="C182" s="383"/>
      <c r="D182" s="377" t="str">
        <f ca="1">OFFSET(Capacidades!$A$1506,(ROW()-164)*10-1,11)</f>
        <v xml:space="preserve">       </v>
      </c>
      <c r="E182" s="377"/>
      <c r="F182" s="177"/>
      <c r="G182" s="68"/>
      <c r="H182" s="232"/>
      <c r="I182" s="233"/>
      <c r="J182" s="216">
        <f t="shared" si="2"/>
        <v>0</v>
      </c>
    </row>
    <row r="183" spans="1:10" hidden="1" x14ac:dyDescent="0.2">
      <c r="A183" s="384"/>
      <c r="B183" s="385"/>
      <c r="C183" s="383"/>
      <c r="D183" s="377" t="str">
        <f ca="1">OFFSET(Capacidades!$A$1506,(ROW()-164)*10-1,11)</f>
        <v xml:space="preserve">       </v>
      </c>
      <c r="E183" s="377"/>
      <c r="F183" s="177"/>
      <c r="G183" s="68"/>
      <c r="H183" s="232"/>
      <c r="I183" s="233"/>
      <c r="J183" s="216">
        <f t="shared" si="2"/>
        <v>0</v>
      </c>
    </row>
    <row r="184" spans="1:10" hidden="1" x14ac:dyDescent="0.2">
      <c r="A184" s="384"/>
      <c r="B184" s="385"/>
      <c r="C184" s="383"/>
      <c r="D184" s="377" t="str">
        <f ca="1">OFFSET(Capacidades!$A$1506,(ROW()-164)*10-1,11)</f>
        <v xml:space="preserve">       </v>
      </c>
      <c r="E184" s="377"/>
      <c r="F184" s="177"/>
      <c r="G184" s="68"/>
      <c r="H184" s="232"/>
      <c r="I184" s="233"/>
      <c r="J184" s="216">
        <f t="shared" si="2"/>
        <v>0</v>
      </c>
    </row>
    <row r="185" spans="1:10" ht="12.75" hidden="1" customHeight="1" x14ac:dyDescent="0.2">
      <c r="A185" s="384"/>
      <c r="B185" s="386" t="str">
        <f>$B$30</f>
        <v>Competencias para la empleabilidad</v>
      </c>
      <c r="C185" s="383"/>
      <c r="D185" s="377" t="str">
        <f ca="1">OFFSET(Capacidades!$A$1506,(ROW()-164)*10-1,11)</f>
        <v xml:space="preserve">       </v>
      </c>
      <c r="E185" s="377"/>
      <c r="F185" s="69"/>
      <c r="G185" s="68"/>
      <c r="H185" s="232"/>
      <c r="I185" s="233"/>
      <c r="J185" s="216">
        <f t="shared" si="2"/>
        <v>0</v>
      </c>
    </row>
    <row r="186" spans="1:10" ht="12.75" hidden="1" customHeight="1" x14ac:dyDescent="0.2">
      <c r="A186" s="384"/>
      <c r="B186" s="386"/>
      <c r="C186" s="383"/>
      <c r="D186" s="377" t="str">
        <f ca="1">OFFSET(Capacidades!$A$1506,(ROW()-164)*10-1,11)</f>
        <v xml:space="preserve">       </v>
      </c>
      <c r="E186" s="377"/>
      <c r="F186" s="69"/>
      <c r="G186" s="68"/>
      <c r="H186" s="232"/>
      <c r="I186" s="233"/>
      <c r="J186" s="216">
        <f t="shared" si="2"/>
        <v>0</v>
      </c>
    </row>
    <row r="187" spans="1:10" ht="12.75" hidden="1" customHeight="1" x14ac:dyDescent="0.2">
      <c r="A187" s="384"/>
      <c r="B187" s="386"/>
      <c r="C187" s="383"/>
      <c r="D187" s="377" t="str">
        <f ca="1">OFFSET(Capacidades!$A$1506,(ROW()-164)*10-1,11)</f>
        <v xml:space="preserve">       </v>
      </c>
      <c r="E187" s="377"/>
      <c r="F187" s="69"/>
      <c r="G187" s="68"/>
      <c r="H187" s="232"/>
      <c r="I187" s="233"/>
      <c r="J187" s="216">
        <f t="shared" si="2"/>
        <v>0</v>
      </c>
    </row>
    <row r="188" spans="1:10" ht="12.75" hidden="1" customHeight="1" x14ac:dyDescent="0.2">
      <c r="A188" s="384"/>
      <c r="B188" s="386"/>
      <c r="C188" s="383"/>
      <c r="D188" s="377" t="str">
        <f ca="1">OFFSET(Capacidades!$A$1506,(ROW()-164)*10-1,11)</f>
        <v xml:space="preserve">       </v>
      </c>
      <c r="E188" s="377"/>
      <c r="F188" s="69"/>
      <c r="G188" s="68"/>
      <c r="H188" s="232"/>
      <c r="I188" s="233"/>
      <c r="J188" s="216">
        <f t="shared" si="2"/>
        <v>0</v>
      </c>
    </row>
    <row r="189" spans="1:10" ht="12.75" hidden="1" customHeight="1" x14ac:dyDescent="0.2">
      <c r="A189" s="384"/>
      <c r="B189" s="386"/>
      <c r="C189" s="383"/>
      <c r="D189" s="377" t="str">
        <f ca="1">OFFSET(Capacidades!$A$1506,(ROW()-164)*10-1,11)</f>
        <v xml:space="preserve">       </v>
      </c>
      <c r="E189" s="377"/>
      <c r="F189" s="69"/>
      <c r="G189" s="68"/>
      <c r="H189" s="232"/>
      <c r="I189" s="233"/>
      <c r="J189" s="216">
        <f t="shared" si="2"/>
        <v>0</v>
      </c>
    </row>
    <row r="190" spans="1:10" ht="12.75" hidden="1" customHeight="1" x14ac:dyDescent="0.2">
      <c r="A190" s="384"/>
      <c r="B190" s="386"/>
      <c r="C190" s="383"/>
      <c r="D190" s="377" t="str">
        <f ca="1">OFFSET(Capacidades!$A$1506,(ROW()-164)*10-1,11)</f>
        <v xml:space="preserve">       </v>
      </c>
      <c r="E190" s="377"/>
      <c r="F190" s="69"/>
      <c r="G190" s="68"/>
      <c r="H190" s="232"/>
      <c r="I190" s="233"/>
      <c r="J190" s="216">
        <f t="shared" si="2"/>
        <v>0</v>
      </c>
    </row>
    <row r="191" spans="1:10" ht="12.75" hidden="1" customHeight="1" x14ac:dyDescent="0.2">
      <c r="A191" s="384"/>
      <c r="B191" s="386"/>
      <c r="C191" s="383"/>
      <c r="D191" s="377" t="str">
        <f ca="1">OFFSET(Capacidades!$A$1506,(ROW()-164)*10-1,11)</f>
        <v xml:space="preserve">       </v>
      </c>
      <c r="E191" s="377"/>
      <c r="F191" s="69"/>
      <c r="G191" s="68"/>
      <c r="H191" s="232"/>
      <c r="I191" s="233"/>
      <c r="J191" s="216">
        <f t="shared" si="2"/>
        <v>0</v>
      </c>
    </row>
    <row r="192" spans="1:10" ht="15" hidden="1" customHeight="1" x14ac:dyDescent="0.2">
      <c r="A192" s="384"/>
      <c r="B192" s="386"/>
      <c r="C192" s="383"/>
      <c r="D192" s="377" t="str">
        <f ca="1">OFFSET(Capacidades!$A$1506,(ROW()-164)*10-1,11)</f>
        <v xml:space="preserve">       </v>
      </c>
      <c r="E192" s="377"/>
      <c r="F192" s="69"/>
      <c r="G192" s="68"/>
      <c r="H192" s="232"/>
      <c r="I192" s="233"/>
      <c r="J192" s="216">
        <f t="shared" si="2"/>
        <v>0</v>
      </c>
    </row>
    <row r="193" spans="1:10" ht="30" hidden="1" customHeight="1" x14ac:dyDescent="0.2">
      <c r="A193" s="384"/>
      <c r="B193" s="386"/>
      <c r="C193" s="383"/>
      <c r="D193" s="377" t="str">
        <f ca="1">OFFSET(Capacidades!$A$1506,(ROW()-164)*10-1,11)</f>
        <v xml:space="preserve">       </v>
      </c>
      <c r="E193" s="377"/>
      <c r="F193" s="69"/>
      <c r="G193" s="68"/>
      <c r="H193" s="232"/>
      <c r="I193" s="233"/>
      <c r="J193" s="216">
        <f t="shared" si="2"/>
        <v>0</v>
      </c>
    </row>
    <row r="194" spans="1:10" ht="33" hidden="1" customHeight="1" x14ac:dyDescent="0.2">
      <c r="A194" s="384"/>
      <c r="B194" s="386"/>
      <c r="C194" s="383"/>
      <c r="D194" s="377" t="str">
        <f ca="1">OFFSET(Capacidades!$A$1506,(ROW()-164)*10-1,11)</f>
        <v xml:space="preserve">       </v>
      </c>
      <c r="E194" s="377"/>
      <c r="F194" s="69"/>
      <c r="G194" s="68"/>
      <c r="H194" s="232"/>
      <c r="I194" s="233"/>
      <c r="J194" s="216">
        <f t="shared" si="2"/>
        <v>0</v>
      </c>
    </row>
    <row r="195" spans="1:10" ht="38.25" hidden="1" customHeight="1" x14ac:dyDescent="0.2">
      <c r="A195" s="384"/>
      <c r="B195" s="392" t="str">
        <f>$B$40</f>
        <v>Experiencias formativas en situaciones reales de trabajo (ESRT)</v>
      </c>
      <c r="C195" s="393"/>
      <c r="D195" s="393"/>
      <c r="E195" s="393"/>
      <c r="F195" s="247"/>
      <c r="G195" s="248"/>
      <c r="H195" s="232"/>
      <c r="I195" s="233"/>
      <c r="J195" s="216">
        <f t="shared" si="2"/>
        <v>0</v>
      </c>
    </row>
    <row r="196" spans="1:10" ht="84.75" hidden="1" customHeight="1" x14ac:dyDescent="0.2">
      <c r="A196" s="394" t="s">
        <v>163</v>
      </c>
      <c r="B196" s="394"/>
      <c r="C196" s="394"/>
      <c r="D196" s="395"/>
      <c r="E196" s="395"/>
      <c r="F196" s="395"/>
      <c r="G196" s="395"/>
      <c r="I196" s="117"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117">
        <f>B196</f>
        <v>0</v>
      </c>
    </row>
  </sheetData>
  <sheetProtection algorithmName="SHA-512" hashValue="PfbA+kGjbvLsXs14xqe8swR1Abhwd8niiULeqPqNXzU29318JGC69JU89jQEW84BAyWTyA9bfXU6zI9vUazwNg==" saltValue="HkD1046u1Zwx3jkZDpt/LA==" spinCount="100000" sheet="1" objects="1" scenarios="1" formatRows="0" autoFilter="0"/>
  <autoFilter ref="A9:J196">
    <filterColumn colId="1" showButton="0">
      <filters blank="1">
        <filter val="Competencias técnicas (Unidad de competencia)"/>
        <filter val="Experiencias formativas en situaciones reales de trabajo (ESRT)"/>
      </filters>
    </filterColumn>
    <filterColumn colId="3" showButton="0"/>
    <filterColumn colId="9">
      <filters>
        <filter val="2"/>
        <filter val="3"/>
        <filter val="4"/>
        <filter val="5"/>
      </filters>
    </filterColumn>
  </autoFilter>
  <mergeCells count="227">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C61:C70"/>
    <mergeCell ref="D61:E61"/>
    <mergeCell ref="D62:E62"/>
    <mergeCell ref="D63:E63"/>
    <mergeCell ref="D64:E64"/>
    <mergeCell ref="D65:E65"/>
    <mergeCell ref="D66:E66"/>
    <mergeCell ref="D67:E67"/>
    <mergeCell ref="D68:E68"/>
    <mergeCell ref="D69:E69"/>
    <mergeCell ref="D70:E70"/>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92:C101"/>
    <mergeCell ref="D92:E92"/>
    <mergeCell ref="D93:E93"/>
    <mergeCell ref="D94:E94"/>
    <mergeCell ref="D95:E95"/>
    <mergeCell ref="D96:E96"/>
    <mergeCell ref="D97:E97"/>
    <mergeCell ref="D98:E98"/>
    <mergeCell ref="D99:E99"/>
    <mergeCell ref="D100:E100"/>
    <mergeCell ref="D101:E101"/>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s>
  <conditionalFormatting sqref="H40:I40 F51:I60 H71:I71 H102:I102 F103:I132 H133:I133 F134:I163 H164:I164 F18:I29 F34:I39 G49:I50 F64:I70 F63 F95:I101 G94:I94 F82:I93">
    <cfRule type="containsBlanks" dxfId="181" priority="32">
      <formula>LEN(TRIM(F18))=0</formula>
    </cfRule>
  </conditionalFormatting>
  <conditionalFormatting sqref="F165:I194 H195:I195">
    <cfRule type="containsBlanks" dxfId="180" priority="31">
      <formula>LEN(TRIM(F165))=0</formula>
    </cfRule>
  </conditionalFormatting>
  <conditionalFormatting sqref="A72:A102">
    <cfRule type="containsBlanks" dxfId="179" priority="18">
      <formula>LEN(TRIM(A72))=0</formula>
    </cfRule>
  </conditionalFormatting>
  <conditionalFormatting sqref="C41:C70">
    <cfRule type="containsBlanks" dxfId="178" priority="16">
      <formula>LEN(TRIM(C41))=0</formula>
    </cfRule>
  </conditionalFormatting>
  <conditionalFormatting sqref="C72:C101">
    <cfRule type="containsBlanks" dxfId="177" priority="15">
      <formula>LEN(TRIM(C72))=0</formula>
    </cfRule>
  </conditionalFormatting>
  <conditionalFormatting sqref="C103:C132">
    <cfRule type="containsBlanks" dxfId="176" priority="14">
      <formula>LEN(TRIM(C103))=0</formula>
    </cfRule>
  </conditionalFormatting>
  <conditionalFormatting sqref="J10:J39 J41:J70 J134:J163 J165:J194 J72:J132">
    <cfRule type="cellIs" dxfId="175" priority="23" operator="greaterThan">
      <formula>5</formula>
    </cfRule>
  </conditionalFormatting>
  <conditionalFormatting sqref="A103:A164">
    <cfRule type="containsBlanks" dxfId="174" priority="22">
      <formula>LEN(TRIM(A103))=0</formula>
    </cfRule>
  </conditionalFormatting>
  <conditionalFormatting sqref="A165:A195">
    <cfRule type="containsBlanks" dxfId="173" priority="21">
      <formula>LEN(TRIM(A165))=0</formula>
    </cfRule>
  </conditionalFormatting>
  <conditionalFormatting sqref="A41:A71">
    <cfRule type="containsBlanks" dxfId="172" priority="19">
      <formula>LEN(TRIM(A41))=0</formula>
    </cfRule>
  </conditionalFormatting>
  <conditionalFormatting sqref="C134:C163">
    <cfRule type="containsBlanks" dxfId="171" priority="13">
      <formula>LEN(TRIM(C134))=0</formula>
    </cfRule>
  </conditionalFormatting>
  <conditionalFormatting sqref="C165:C194">
    <cfRule type="containsBlanks" dxfId="170" priority="12">
      <formula>LEN(TRIM(C165))=0</formula>
    </cfRule>
  </conditionalFormatting>
  <conditionalFormatting sqref="I18:I29 I34:I40 I64:I71 I49:I60 I82:I195">
    <cfRule type="cellIs" dxfId="169" priority="11" operator="equal">
      <formula>0</formula>
    </cfRule>
  </conditionalFormatting>
  <conditionalFormatting sqref="F10:I17">
    <cfRule type="containsBlanks" dxfId="168" priority="10">
      <formula>LEN(TRIM(F10))=0</formula>
    </cfRule>
  </conditionalFormatting>
  <conditionalFormatting sqref="A10:A40">
    <cfRule type="containsBlanks" dxfId="167" priority="9">
      <formula>LEN(TRIM(A10))=0</formula>
    </cfRule>
  </conditionalFormatting>
  <conditionalFormatting sqref="F30:I33">
    <cfRule type="containsBlanks" dxfId="166" priority="8">
      <formula>LEN(TRIM(F30))=0</formula>
    </cfRule>
  </conditionalFormatting>
  <conditionalFormatting sqref="C30:C39">
    <cfRule type="containsBlanks" dxfId="165" priority="7">
      <formula>LEN(TRIM(C30))=0</formula>
    </cfRule>
  </conditionalFormatting>
  <conditionalFormatting sqref="C10:C29">
    <cfRule type="containsBlanks" dxfId="164" priority="6">
      <formula>LEN(TRIM(C10))=0</formula>
    </cfRule>
  </conditionalFormatting>
  <conditionalFormatting sqref="F41:F50">
    <cfRule type="containsBlanks" dxfId="163" priority="5">
      <formula>LEN(TRIM(F41))=0</formula>
    </cfRule>
  </conditionalFormatting>
  <conditionalFormatting sqref="F61:F62">
    <cfRule type="containsBlanks" dxfId="162" priority="4">
      <formula>LEN(TRIM(F61))=0</formula>
    </cfRule>
  </conditionalFormatting>
  <conditionalFormatting sqref="G61:I63">
    <cfRule type="containsBlanks" dxfId="161" priority="3">
      <formula>LEN(TRIM(G61))=0</formula>
    </cfRule>
  </conditionalFormatting>
  <conditionalFormatting sqref="G41:I48">
    <cfRule type="containsBlanks" dxfId="160" priority="2">
      <formula>LEN(TRIM(G41))=0</formula>
    </cfRule>
  </conditionalFormatting>
  <conditionalFormatting sqref="F72:I81">
    <cfRule type="containsBlanks" dxfId="159" priority="1">
      <formula>LEN(TRIM(F72))=0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80 J96:J101 J82:J91 J103:J196"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002060"/>
  </sheetPr>
  <dimension ref="A1:M367"/>
  <sheetViews>
    <sheetView showGridLines="0" view="pageBreakPreview" zoomScale="80" zoomScaleNormal="80" zoomScaleSheetLayoutView="80" workbookViewId="0">
      <selection sqref="A1:L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6.42578125" style="3" customWidth="1"/>
    <col min="14" max="16384" width="11.42578125" style="3"/>
  </cols>
  <sheetData>
    <row r="1" spans="1:13" s="64" customFormat="1" ht="18.75" x14ac:dyDescent="0.2">
      <c r="A1" s="420" t="s">
        <v>176</v>
      </c>
      <c r="B1" s="420"/>
      <c r="C1" s="420"/>
      <c r="D1" s="420"/>
      <c r="E1" s="420"/>
      <c r="F1" s="420"/>
      <c r="G1" s="420"/>
      <c r="H1" s="420"/>
      <c r="I1" s="420"/>
      <c r="J1" s="420"/>
      <c r="K1" s="420"/>
      <c r="L1" s="42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59" t="str">
        <f>Perfil_Egreso!B3</f>
        <v>I.E.S.T.P. "CATALINA BUENDIA DE PECHO"</v>
      </c>
      <c r="C3" s="359"/>
      <c r="D3" s="11"/>
      <c r="E3" s="11"/>
      <c r="F3" s="404" t="s">
        <v>62</v>
      </c>
      <c r="G3" s="404"/>
      <c r="H3" s="405"/>
      <c r="I3" s="401" t="str">
        <f>Perfil_Egreso!E3</f>
        <v>0563619</v>
      </c>
      <c r="J3" s="402"/>
      <c r="K3" s="402"/>
      <c r="L3" s="403"/>
    </row>
    <row r="4" spans="1:13" s="2" customFormat="1" ht="15" customHeight="1" x14ac:dyDescent="0.2">
      <c r="A4" s="132"/>
      <c r="B4" s="132"/>
      <c r="C4" s="22"/>
      <c r="D4" s="22"/>
      <c r="E4" s="22"/>
      <c r="F4" s="11"/>
      <c r="G4" s="11"/>
      <c r="H4" s="11"/>
      <c r="I4" s="11"/>
      <c r="J4" s="11"/>
      <c r="K4" s="11"/>
      <c r="L4" s="11"/>
    </row>
    <row r="5" spans="1:13" s="2" customFormat="1" ht="43.5" customHeight="1" x14ac:dyDescent="0.2">
      <c r="A5" s="21" t="s">
        <v>42</v>
      </c>
      <c r="B5" s="133" t="str">
        <f>Perfil_Egreso!B5</f>
        <v>ACTIVIDADES PROFESIONALES, CIENTÍFICAS Y TÉCNICAS</v>
      </c>
      <c r="C5" s="23" t="s">
        <v>43</v>
      </c>
      <c r="D5" s="7" t="str">
        <f>Perfil_Egreso!D5</f>
        <v>SERVICIOS PRESTADOS A EMPRESAS</v>
      </c>
      <c r="E5" s="24"/>
      <c r="F5" s="406" t="s">
        <v>44</v>
      </c>
      <c r="G5" s="406"/>
      <c r="H5" s="407"/>
      <c r="I5" s="380" t="str">
        <f>Perfil_Egreso!B7</f>
        <v>ACTIVIDADES ADMINISTRATIVAS Y DE APOYO DE OFICINA Y OTRAS ACTIVIDADES DE APOYO A LAS EMPRESAS</v>
      </c>
      <c r="J5" s="412"/>
      <c r="K5" s="412"/>
      <c r="L5" s="381"/>
    </row>
    <row r="6" spans="1:13" ht="12.75" customHeight="1" x14ac:dyDescent="0.2">
      <c r="A6" s="134"/>
      <c r="B6" s="134"/>
      <c r="C6" s="25"/>
      <c r="D6" s="25"/>
      <c r="E6" s="25"/>
      <c r="F6" s="11"/>
      <c r="G6" s="11"/>
      <c r="H6" s="11"/>
      <c r="I6" s="26"/>
      <c r="J6" s="26"/>
      <c r="K6" s="26"/>
      <c r="L6" s="26"/>
    </row>
    <row r="7" spans="1:13" ht="39.75" customHeight="1" x14ac:dyDescent="0.2">
      <c r="A7" s="134" t="str">
        <f>Perfil_Egreso!A11</f>
        <v>DENOMINACIÓN DEL PROGRAMA DE ESTUDIOS SEGÚN CNOF (según corresponda)</v>
      </c>
      <c r="B7" s="131" t="str">
        <f>Perfil_Egreso!B11</f>
        <v>ADMINISTRACIÓN DE EMPRESAS</v>
      </c>
      <c r="C7" s="27" t="s">
        <v>46</v>
      </c>
      <c r="D7" s="8" t="str">
        <f>Perfil_Egreso!E11</f>
        <v>M2982-3-001</v>
      </c>
      <c r="E7" s="28"/>
      <c r="F7" s="404" t="str">
        <f>Perfil_Egreso!A9</f>
        <v>DENOMINACIÓN VARIANTE</v>
      </c>
      <c r="G7" s="404"/>
      <c r="H7" s="405"/>
      <c r="I7" s="380" t="str">
        <f>Perfil_Egreso!B9</f>
        <v>..</v>
      </c>
      <c r="J7" s="412"/>
      <c r="K7" s="412"/>
      <c r="L7" s="381"/>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131" t="str">
        <f>Perfil_Egreso!B13</f>
        <v>´´</v>
      </c>
      <c r="C9" s="32" t="s">
        <v>6</v>
      </c>
      <c r="D9" s="7">
        <f>Itinerario!W17</f>
        <v>3264</v>
      </c>
      <c r="E9" s="33"/>
      <c r="F9" s="408" t="s">
        <v>35</v>
      </c>
      <c r="G9" s="408"/>
      <c r="H9" s="409"/>
      <c r="I9" s="380">
        <f>Itinerario!T17</f>
        <v>127</v>
      </c>
      <c r="J9" s="412"/>
      <c r="K9" s="412"/>
      <c r="L9" s="381"/>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26" t="str">
        <f>Perfil_Egreso!D13</f>
        <v>PRESENCIAL</v>
      </c>
      <c r="C11" s="427"/>
      <c r="D11" s="26"/>
      <c r="E11" s="26"/>
      <c r="F11" s="410" t="str">
        <f>Perfil_Egreso!A15</f>
        <v>NIVEL FORMATIVO</v>
      </c>
      <c r="G11" s="410"/>
      <c r="H11" s="411"/>
      <c r="I11" s="380" t="str">
        <f>Perfil_Egreso!B15</f>
        <v>PROFESIONAL TÉCNICO</v>
      </c>
      <c r="J11" s="412"/>
      <c r="K11" s="412"/>
      <c r="L11" s="381"/>
    </row>
    <row r="12" spans="1:13" s="64" customFormat="1" ht="8.25" customHeight="1" x14ac:dyDescent="0.2">
      <c r="A12" s="36"/>
      <c r="B12" s="36"/>
      <c r="C12" s="36"/>
      <c r="D12" s="36"/>
      <c r="E12" s="36"/>
      <c r="F12" s="36"/>
      <c r="G12" s="36"/>
      <c r="H12" s="36"/>
      <c r="I12" s="36"/>
      <c r="J12" s="36"/>
      <c r="K12" s="36"/>
      <c r="L12" s="36"/>
    </row>
    <row r="13" spans="1:13" ht="18.75" customHeight="1" x14ac:dyDescent="0.2">
      <c r="A13" s="421" t="s">
        <v>102</v>
      </c>
      <c r="B13" s="421"/>
      <c r="C13" s="421"/>
      <c r="D13" s="421"/>
      <c r="E13" s="421"/>
      <c r="F13" s="421"/>
      <c r="G13" s="421"/>
      <c r="H13" s="421"/>
      <c r="I13" s="421"/>
      <c r="J13" s="421"/>
      <c r="K13" s="421"/>
      <c r="L13" s="421"/>
    </row>
    <row r="14" spans="1:13" ht="78.75" customHeight="1" x14ac:dyDescent="0.2">
      <c r="A14" s="422" t="str">
        <f>Organización_Modular!C10</f>
        <v>UC1. Asistir en el intercambio de información, documentación y coordinación de actividades de las distintas áreas de la empresa, en función a sus políticas y normativa vigente.</v>
      </c>
      <c r="B14" s="422"/>
      <c r="C14" s="422"/>
      <c r="D14" s="422"/>
      <c r="E14" s="422"/>
      <c r="F14" s="422"/>
      <c r="G14" s="422"/>
      <c r="H14" s="422"/>
      <c r="I14" s="422"/>
      <c r="J14" s="422"/>
      <c r="K14" s="422"/>
      <c r="L14" s="422"/>
    </row>
    <row r="15" spans="1:13" ht="21" x14ac:dyDescent="0.2">
      <c r="A15" s="221" t="s">
        <v>101</v>
      </c>
      <c r="B15" s="423" t="str">
        <f>Organización_Modular!A10</f>
        <v>Módulo I: Documentación empresarial</v>
      </c>
      <c r="C15" s="423"/>
      <c r="D15" s="423"/>
      <c r="E15" s="423"/>
      <c r="F15" s="423"/>
      <c r="G15" s="423"/>
      <c r="H15" s="423"/>
      <c r="I15" s="423"/>
      <c r="J15" s="423"/>
      <c r="K15" s="423"/>
      <c r="L15" s="423"/>
    </row>
    <row r="16" spans="1:13" ht="18" customHeight="1" x14ac:dyDescent="0.2">
      <c r="A16" s="424" t="s">
        <v>100</v>
      </c>
      <c r="B16" s="425" t="s">
        <v>99</v>
      </c>
      <c r="C16" s="424" t="s">
        <v>95</v>
      </c>
      <c r="D16" s="424" t="s">
        <v>0</v>
      </c>
      <c r="E16" s="440" t="s">
        <v>61</v>
      </c>
      <c r="F16" s="424" t="s">
        <v>88</v>
      </c>
      <c r="G16" s="424"/>
      <c r="H16" s="424" t="s">
        <v>88</v>
      </c>
      <c r="I16" s="424" t="s">
        <v>94</v>
      </c>
      <c r="J16" s="424"/>
      <c r="K16" s="424" t="s">
        <v>94</v>
      </c>
      <c r="L16" s="424" t="s">
        <v>98</v>
      </c>
      <c r="M16" s="439" t="s">
        <v>116</v>
      </c>
    </row>
    <row r="17" spans="1:13" ht="20.25" hidden="1" customHeight="1" x14ac:dyDescent="0.2">
      <c r="A17" s="424"/>
      <c r="B17" s="425"/>
      <c r="C17" s="424"/>
      <c r="D17" s="424"/>
      <c r="E17" s="440"/>
      <c r="F17" s="222" t="s">
        <v>92</v>
      </c>
      <c r="G17" s="222" t="s">
        <v>91</v>
      </c>
      <c r="H17" s="424"/>
      <c r="I17" s="222" t="s">
        <v>92</v>
      </c>
      <c r="J17" s="222" t="s">
        <v>91</v>
      </c>
      <c r="K17" s="424"/>
      <c r="L17" s="424"/>
      <c r="M17" s="439"/>
    </row>
    <row r="18" spans="1:13" ht="114.75" customHeight="1" x14ac:dyDescent="0.2">
      <c r="A18" s="417" t="str">
        <f>Capacidades!L10</f>
        <v xml:space="preserve">UC1.C1 Gestionar el proceso de documentación administrativo y comercial, en un marco de excelencia administrativa de acuerdo a la normatividad vigente.    </v>
      </c>
      <c r="B18" s="235" t="str">
        <f>Capacidades!M10</f>
        <v>C1.I1 Elabora documentos administrativos y comerciales, aplicando las normas de redacción y las TIC sin errores.</v>
      </c>
      <c r="C18" s="285" t="s">
        <v>609</v>
      </c>
      <c r="D18" s="13" t="str">
        <f>Organización_Modular!F10</f>
        <v>Documentación Empresarial</v>
      </c>
      <c r="E18" s="13" t="str">
        <f>Organización_Modular!G10</f>
        <v>I</v>
      </c>
      <c r="F18" s="13">
        <f>Organización_Modular!H10</f>
        <v>2</v>
      </c>
      <c r="G18" s="13">
        <f>Organización_Modular!I10</f>
        <v>3</v>
      </c>
      <c r="H18" s="14">
        <f>SUM(F18:G18)</f>
        <v>5</v>
      </c>
      <c r="I18" s="14">
        <f>F18*16</f>
        <v>32</v>
      </c>
      <c r="J18" s="14">
        <f>G18*32</f>
        <v>96</v>
      </c>
      <c r="K18" s="14">
        <f>SUM(I18:J18)</f>
        <v>128</v>
      </c>
      <c r="L18" s="398" t="s">
        <v>607</v>
      </c>
      <c r="M18" s="115" t="str">
        <f>B18</f>
        <v>C1.I1 Elabora documentos administrativos y comerciales, aplicando las normas de redacción y las TIC sin errores.</v>
      </c>
    </row>
    <row r="19" spans="1:13" ht="69.75" customHeight="1" x14ac:dyDescent="0.2">
      <c r="A19" s="418"/>
      <c r="B19" s="235" t="str">
        <f>Capacidades!M11</f>
        <v>C1.I2 Mantiene documentos administrativos y comerciales actualizados y en orden, de acuerdo a las necesidades de la empresa.</v>
      </c>
      <c r="C19" s="285" t="s">
        <v>605</v>
      </c>
      <c r="D19" s="15"/>
      <c r="E19" s="15"/>
      <c r="F19" s="16"/>
      <c r="G19" s="16"/>
      <c r="H19" s="16"/>
      <c r="I19" s="16"/>
      <c r="J19" s="16"/>
      <c r="K19" s="16"/>
      <c r="L19" s="399"/>
      <c r="M19" s="115" t="str">
        <f t="shared" ref="M19:M82" si="0">B19</f>
        <v>C1.I2 Mantiene documentos administrativos y comerciales actualizados y en orden, de acuerdo a las necesidades de la empresa.</v>
      </c>
    </row>
    <row r="20" spans="1:13" ht="79.5" customHeight="1" x14ac:dyDescent="0.2">
      <c r="A20" s="418"/>
      <c r="B20" s="235" t="str">
        <f>Capacidades!M12</f>
        <v>C1.I3 Monitorea documentación recibida y emitida, en función a los objetivos y necesidades de la empresa, respetando la normatividad vigente.</v>
      </c>
      <c r="C20" s="285" t="s">
        <v>606</v>
      </c>
      <c r="D20" s="15"/>
      <c r="E20" s="15"/>
      <c r="F20" s="16"/>
      <c r="G20" s="16"/>
      <c r="H20" s="16"/>
      <c r="I20" s="16"/>
      <c r="J20" s="16"/>
      <c r="K20" s="16"/>
      <c r="L20" s="399"/>
      <c r="M20" s="115" t="str">
        <f t="shared" si="0"/>
        <v>C1.I3 Monitorea documentación recibida y emitida, en función a los objetivos y necesidades de la empresa, respetando la normatividad vigente.</v>
      </c>
    </row>
    <row r="21" spans="1:13" hidden="1" x14ac:dyDescent="0.2">
      <c r="A21" s="418"/>
      <c r="B21" s="235" t="str">
        <f>Capacidades!M13</f>
        <v xml:space="preserve">   </v>
      </c>
      <c r="C21" s="236"/>
      <c r="D21" s="15"/>
      <c r="E21" s="15"/>
      <c r="F21" s="16"/>
      <c r="G21" s="16"/>
      <c r="H21" s="16"/>
      <c r="I21" s="16"/>
      <c r="J21" s="16"/>
      <c r="K21" s="16"/>
      <c r="L21" s="399"/>
      <c r="M21" s="115" t="str">
        <f t="shared" si="0"/>
        <v xml:space="preserve">   </v>
      </c>
    </row>
    <row r="22" spans="1:13" hidden="1" x14ac:dyDescent="0.2">
      <c r="A22" s="418"/>
      <c r="B22" s="235" t="str">
        <f>Capacidades!M14</f>
        <v xml:space="preserve">   </v>
      </c>
      <c r="C22" s="236"/>
      <c r="D22" s="15"/>
      <c r="E22" s="15"/>
      <c r="F22" s="16"/>
      <c r="G22" s="16"/>
      <c r="H22" s="16"/>
      <c r="I22" s="16"/>
      <c r="J22" s="16"/>
      <c r="K22" s="16"/>
      <c r="L22" s="399"/>
      <c r="M22" s="115" t="str">
        <f t="shared" si="0"/>
        <v xml:space="preserve">   </v>
      </c>
    </row>
    <row r="23" spans="1:13" hidden="1" x14ac:dyDescent="0.2">
      <c r="A23" s="418"/>
      <c r="B23" s="235" t="str">
        <f>Capacidades!M15</f>
        <v xml:space="preserve">   </v>
      </c>
      <c r="C23" s="236"/>
      <c r="D23" s="15"/>
      <c r="E23" s="15"/>
      <c r="F23" s="16"/>
      <c r="G23" s="16"/>
      <c r="H23" s="16"/>
      <c r="I23" s="16"/>
      <c r="J23" s="16"/>
      <c r="K23" s="16"/>
      <c r="L23" s="399"/>
      <c r="M23" s="115" t="str">
        <f t="shared" si="0"/>
        <v xml:space="preserve">   </v>
      </c>
    </row>
    <row r="24" spans="1:13" hidden="1" x14ac:dyDescent="0.2">
      <c r="A24" s="418"/>
      <c r="B24" s="235" t="str">
        <f>Capacidades!M16</f>
        <v xml:space="preserve">   </v>
      </c>
      <c r="C24" s="236"/>
      <c r="D24" s="15"/>
      <c r="E24" s="15"/>
      <c r="F24" s="16"/>
      <c r="G24" s="16"/>
      <c r="H24" s="16"/>
      <c r="I24" s="16"/>
      <c r="J24" s="16"/>
      <c r="K24" s="16"/>
      <c r="L24" s="399"/>
      <c r="M24" s="115" t="str">
        <f t="shared" si="0"/>
        <v xml:space="preserve">   </v>
      </c>
    </row>
    <row r="25" spans="1:13" hidden="1" x14ac:dyDescent="0.2">
      <c r="A25" s="418"/>
      <c r="B25" s="235" t="str">
        <f>Capacidades!M17</f>
        <v xml:space="preserve">   </v>
      </c>
      <c r="C25" s="236"/>
      <c r="D25" s="15"/>
      <c r="E25" s="15"/>
      <c r="F25" s="16"/>
      <c r="G25" s="16"/>
      <c r="H25" s="16"/>
      <c r="I25" s="16"/>
      <c r="J25" s="16"/>
      <c r="K25" s="16"/>
      <c r="L25" s="399"/>
      <c r="M25" s="115" t="str">
        <f t="shared" si="0"/>
        <v xml:space="preserve">   </v>
      </c>
    </row>
    <row r="26" spans="1:13" hidden="1" x14ac:dyDescent="0.2">
      <c r="A26" s="418"/>
      <c r="B26" s="235" t="str">
        <f>Capacidades!M18</f>
        <v xml:space="preserve">   </v>
      </c>
      <c r="C26" s="236"/>
      <c r="D26" s="15"/>
      <c r="E26" s="15"/>
      <c r="F26" s="16"/>
      <c r="G26" s="16"/>
      <c r="H26" s="16"/>
      <c r="I26" s="16"/>
      <c r="J26" s="16"/>
      <c r="K26" s="16"/>
      <c r="L26" s="399"/>
      <c r="M26" s="115" t="str">
        <f t="shared" si="0"/>
        <v xml:space="preserve">   </v>
      </c>
    </row>
    <row r="27" spans="1:13" hidden="1" x14ac:dyDescent="0.2">
      <c r="A27" s="419"/>
      <c r="B27" s="235" t="str">
        <f>Capacidades!M19</f>
        <v xml:space="preserve">   </v>
      </c>
      <c r="C27" s="236"/>
      <c r="D27" s="17"/>
      <c r="E27" s="17"/>
      <c r="F27" s="18"/>
      <c r="G27" s="18"/>
      <c r="H27" s="18"/>
      <c r="I27" s="18"/>
      <c r="J27" s="18"/>
      <c r="K27" s="18"/>
      <c r="L27" s="400"/>
      <c r="M27" s="115" t="str">
        <f t="shared" si="0"/>
        <v xml:space="preserve">   </v>
      </c>
    </row>
    <row r="28" spans="1:13" ht="43.5" customHeight="1" x14ac:dyDescent="0.2">
      <c r="A28" s="417" t="str">
        <f>Capacidades!L20</f>
        <v xml:space="preserve">UC1.C2 Sistematizar información a partir del procesamiento de datos, utilizando software, para la elaboración de reportes de gestión.    </v>
      </c>
      <c r="B28" s="235" t="str">
        <f>Capacidades!M20</f>
        <v>C2.I1 Selecciona datos relevantes de acuerdo a la finalidad establecida, aplicando las normas y procedimientos de la empresa.</v>
      </c>
      <c r="C28" s="286" t="s">
        <v>610</v>
      </c>
      <c r="D28" s="13" t="str">
        <f>Organización_Modular!F11</f>
        <v>Procesamiento de datos para la gestión</v>
      </c>
      <c r="E28" s="13" t="str">
        <f>Organización_Modular!G11</f>
        <v>II</v>
      </c>
      <c r="F28" s="13">
        <f>Organización_Modular!H11</f>
        <v>2</v>
      </c>
      <c r="G28" s="13">
        <f>Organización_Modular!I11</f>
        <v>1</v>
      </c>
      <c r="H28" s="14">
        <f>SUM(F28:G28)</f>
        <v>3</v>
      </c>
      <c r="I28" s="14">
        <f>F28*16</f>
        <v>32</v>
      </c>
      <c r="J28" s="14">
        <f>G28*32</f>
        <v>32</v>
      </c>
      <c r="K28" s="14">
        <f>SUM(I28:J28)</f>
        <v>64</v>
      </c>
      <c r="L28" s="413" t="s">
        <v>613</v>
      </c>
      <c r="M28" s="115" t="str">
        <f t="shared" si="0"/>
        <v>C2.I1 Selecciona datos relevantes de acuerdo a la finalidad establecida, aplicando las normas y procedimientos de la empresa.</v>
      </c>
    </row>
    <row r="29" spans="1:13" ht="90" customHeight="1" x14ac:dyDescent="0.2">
      <c r="A29" s="418"/>
      <c r="B29" s="235" t="str">
        <f>Capacidades!M21</f>
        <v>C2.I2 Procesa datos de acuerdo a la información requerida   utilizando software, de acuerdo a las necesidades de la empresa.</v>
      </c>
      <c r="C29" s="286" t="s">
        <v>611</v>
      </c>
      <c r="D29" s="15"/>
      <c r="E29" s="15"/>
      <c r="F29" s="16"/>
      <c r="G29" s="16"/>
      <c r="H29" s="16"/>
      <c r="I29" s="16"/>
      <c r="J29" s="16"/>
      <c r="K29" s="16"/>
      <c r="L29" s="414"/>
      <c r="M29" s="115" t="str">
        <f t="shared" si="0"/>
        <v>C2.I2 Procesa datos de acuerdo a la información requerida   utilizando software, de acuerdo a las necesidades de la empresa.</v>
      </c>
    </row>
    <row r="30" spans="1:13" ht="45.75" customHeight="1" x14ac:dyDescent="0.2">
      <c r="A30" s="418"/>
      <c r="B30" s="235" t="str">
        <f>Capacidades!M22</f>
        <v>C2.I3 Reporta información para la gestión, de acuerdo a las  indicaciones de la empresa.</v>
      </c>
      <c r="C30" s="286" t="s">
        <v>612</v>
      </c>
      <c r="D30" s="15"/>
      <c r="E30" s="15"/>
      <c r="F30" s="16"/>
      <c r="G30" s="16"/>
      <c r="H30" s="16"/>
      <c r="I30" s="16"/>
      <c r="J30" s="16"/>
      <c r="K30" s="16"/>
      <c r="L30" s="414"/>
      <c r="M30" s="115" t="str">
        <f t="shared" si="0"/>
        <v>C2.I3 Reporta información para la gestión, de acuerdo a las  indicaciones de la empresa.</v>
      </c>
    </row>
    <row r="31" spans="1:13" hidden="1" x14ac:dyDescent="0.2">
      <c r="A31" s="418"/>
      <c r="B31" s="235" t="str">
        <f>Capacidades!M23</f>
        <v xml:space="preserve">   </v>
      </c>
      <c r="C31" s="236"/>
      <c r="D31" s="15"/>
      <c r="E31" s="15"/>
      <c r="F31" s="16"/>
      <c r="G31" s="16"/>
      <c r="H31" s="16"/>
      <c r="I31" s="16"/>
      <c r="J31" s="16"/>
      <c r="K31" s="16"/>
      <c r="L31" s="414"/>
      <c r="M31" s="115" t="str">
        <f t="shared" si="0"/>
        <v xml:space="preserve">   </v>
      </c>
    </row>
    <row r="32" spans="1:13" hidden="1" x14ac:dyDescent="0.2">
      <c r="A32" s="418"/>
      <c r="B32" s="235" t="str">
        <f>Capacidades!M24</f>
        <v xml:space="preserve">   </v>
      </c>
      <c r="C32" s="236"/>
      <c r="D32" s="15"/>
      <c r="E32" s="15"/>
      <c r="F32" s="16"/>
      <c r="G32" s="16"/>
      <c r="H32" s="16"/>
      <c r="I32" s="16"/>
      <c r="J32" s="16"/>
      <c r="K32" s="16"/>
      <c r="L32" s="414"/>
      <c r="M32" s="115" t="str">
        <f t="shared" si="0"/>
        <v xml:space="preserve">   </v>
      </c>
    </row>
    <row r="33" spans="1:13" hidden="1" x14ac:dyDescent="0.2">
      <c r="A33" s="418"/>
      <c r="B33" s="235" t="str">
        <f>Capacidades!M25</f>
        <v xml:space="preserve">   </v>
      </c>
      <c r="C33" s="236"/>
      <c r="D33" s="15"/>
      <c r="E33" s="15"/>
      <c r="F33" s="16"/>
      <c r="G33" s="16"/>
      <c r="H33" s="16"/>
      <c r="I33" s="16"/>
      <c r="J33" s="16"/>
      <c r="K33" s="16"/>
      <c r="L33" s="414"/>
      <c r="M33" s="115" t="str">
        <f t="shared" si="0"/>
        <v xml:space="preserve">   </v>
      </c>
    </row>
    <row r="34" spans="1:13" hidden="1" x14ac:dyDescent="0.2">
      <c r="A34" s="418"/>
      <c r="B34" s="235" t="str">
        <f>Capacidades!M26</f>
        <v xml:space="preserve">   </v>
      </c>
      <c r="C34" s="236"/>
      <c r="D34" s="15"/>
      <c r="E34" s="15"/>
      <c r="F34" s="16"/>
      <c r="G34" s="16"/>
      <c r="H34" s="16"/>
      <c r="I34" s="16"/>
      <c r="J34" s="16"/>
      <c r="K34" s="16"/>
      <c r="L34" s="414"/>
      <c r="M34" s="115" t="str">
        <f t="shared" si="0"/>
        <v xml:space="preserve">   </v>
      </c>
    </row>
    <row r="35" spans="1:13" hidden="1" x14ac:dyDescent="0.2">
      <c r="A35" s="418"/>
      <c r="B35" s="235" t="str">
        <f>Capacidades!M27</f>
        <v xml:space="preserve">   </v>
      </c>
      <c r="C35" s="236"/>
      <c r="D35" s="15"/>
      <c r="E35" s="15"/>
      <c r="F35" s="16"/>
      <c r="G35" s="16"/>
      <c r="H35" s="16"/>
      <c r="I35" s="16"/>
      <c r="J35" s="16"/>
      <c r="K35" s="16"/>
      <c r="L35" s="414"/>
      <c r="M35" s="115" t="str">
        <f t="shared" si="0"/>
        <v xml:space="preserve">   </v>
      </c>
    </row>
    <row r="36" spans="1:13" ht="9" hidden="1" customHeight="1" x14ac:dyDescent="0.2">
      <c r="A36" s="418"/>
      <c r="B36" s="235" t="str">
        <f>Capacidades!M28</f>
        <v xml:space="preserve">   </v>
      </c>
      <c r="C36" s="236"/>
      <c r="D36" s="15"/>
      <c r="E36" s="15"/>
      <c r="F36" s="16"/>
      <c r="G36" s="16"/>
      <c r="H36" s="16"/>
      <c r="I36" s="16"/>
      <c r="J36" s="16"/>
      <c r="K36" s="16"/>
      <c r="L36" s="414"/>
      <c r="M36" s="115" t="str">
        <f t="shared" si="0"/>
        <v xml:space="preserve">   </v>
      </c>
    </row>
    <row r="37" spans="1:13" hidden="1" x14ac:dyDescent="0.2">
      <c r="A37" s="419"/>
      <c r="B37" s="235" t="str">
        <f>Capacidades!M29</f>
        <v xml:space="preserve">   </v>
      </c>
      <c r="C37" s="236"/>
      <c r="D37" s="17"/>
      <c r="E37" s="17"/>
      <c r="F37" s="18"/>
      <c r="G37" s="18"/>
      <c r="H37" s="18"/>
      <c r="I37" s="18"/>
      <c r="J37" s="18"/>
      <c r="K37" s="18"/>
      <c r="L37" s="415"/>
      <c r="M37" s="115" t="str">
        <f t="shared" si="0"/>
        <v xml:space="preserve">   </v>
      </c>
    </row>
    <row r="38" spans="1:13" ht="77.25" customHeight="1" x14ac:dyDescent="0.2">
      <c r="A38" s="417" t="str">
        <f>Capacidades!L30</f>
        <v xml:space="preserve">UC1.C3 Elaborar organigramas y manuales organizativos, siguiendo los estándares establecidos por la empresa y de acuerdo a la normatividad vigente.    </v>
      </c>
      <c r="B38" s="235" t="str">
        <f>Capacidades!M30</f>
        <v>C3.I1 Identifica roles y responsabilidades en la organización, en base a los documentos institucionales, indicaciones de la empresa, la normatividad vigente, utilizando software de soporte.</v>
      </c>
      <c r="C38" s="286" t="s">
        <v>614</v>
      </c>
      <c r="D38" s="13" t="str">
        <f>Organización_Modular!F12</f>
        <v>Diseño Organizacional</v>
      </c>
      <c r="E38" s="13" t="str">
        <f>Organización_Modular!G12</f>
        <v>II</v>
      </c>
      <c r="F38" s="13">
        <f>Organización_Modular!H12</f>
        <v>1</v>
      </c>
      <c r="G38" s="13">
        <f>Organización_Modular!I12</f>
        <v>2</v>
      </c>
      <c r="H38" s="14">
        <f>SUM(F38:G38)</f>
        <v>3</v>
      </c>
      <c r="I38" s="14">
        <f>F38*16</f>
        <v>16</v>
      </c>
      <c r="J38" s="14">
        <f>G38*32</f>
        <v>64</v>
      </c>
      <c r="K38" s="14">
        <f>SUM(I38:J38)</f>
        <v>80</v>
      </c>
      <c r="L38" s="413" t="s">
        <v>621</v>
      </c>
      <c r="M38" s="115" t="str">
        <f t="shared" si="0"/>
        <v>C3.I1 Identifica roles y responsabilidades en la organización, en base a los documentos institucionales, indicaciones de la empresa, la normatividad vigente, utilizando software de soporte.</v>
      </c>
    </row>
    <row r="39" spans="1:13" ht="59.25" customHeight="1" x14ac:dyDescent="0.2">
      <c r="A39" s="418"/>
      <c r="B39" s="235" t="str">
        <f>Capacidades!M31</f>
        <v>C3.I2 Elabora manuales organizativos en base a los objetivos, funciones  y organización de la empresa, respetando la normatividad vigente.</v>
      </c>
      <c r="C39" s="286" t="s">
        <v>615</v>
      </c>
      <c r="D39" s="15"/>
      <c r="E39" s="15"/>
      <c r="F39" s="16"/>
      <c r="G39" s="16"/>
      <c r="H39" s="16"/>
      <c r="I39" s="16"/>
      <c r="J39" s="16"/>
      <c r="K39" s="16"/>
      <c r="L39" s="414"/>
      <c r="M39" s="115" t="str">
        <f t="shared" si="0"/>
        <v>C3.I2 Elabora manuales organizativos en base a los objetivos, funciones  y organización de la empresa, respetando la normatividad vigente.</v>
      </c>
    </row>
    <row r="40" spans="1:13" ht="73.5" customHeight="1" x14ac:dyDescent="0.2">
      <c r="A40" s="418"/>
      <c r="B40" s="235" t="str">
        <f>Capacidades!M32</f>
        <v>C3.I3 Representa en esquemas, los procesos y procedimientos de la empresa, a partir de la información de los organigramas y manuales de la empresa.</v>
      </c>
      <c r="C40" s="286" t="s">
        <v>616</v>
      </c>
      <c r="D40" s="15"/>
      <c r="E40" s="15"/>
      <c r="F40" s="16"/>
      <c r="G40" s="16"/>
      <c r="H40" s="16"/>
      <c r="I40" s="16"/>
      <c r="J40" s="16"/>
      <c r="K40" s="16"/>
      <c r="L40" s="414"/>
      <c r="M40" s="115" t="str">
        <f t="shared" si="0"/>
        <v>C3.I3 Representa en esquemas, los procesos y procedimientos de la empresa, a partir de la información de los organigramas y manuales de la empresa.</v>
      </c>
    </row>
    <row r="41" spans="1:13" hidden="1" x14ac:dyDescent="0.2">
      <c r="A41" s="418"/>
      <c r="B41" s="235" t="str">
        <f>Capacidades!M33</f>
        <v xml:space="preserve">   </v>
      </c>
      <c r="C41" s="236"/>
      <c r="D41" s="15"/>
      <c r="E41" s="15"/>
      <c r="F41" s="16"/>
      <c r="G41" s="16"/>
      <c r="H41" s="16"/>
      <c r="I41" s="16"/>
      <c r="J41" s="16"/>
      <c r="K41" s="16"/>
      <c r="L41" s="414"/>
      <c r="M41" s="115" t="str">
        <f t="shared" si="0"/>
        <v xml:space="preserve">   </v>
      </c>
    </row>
    <row r="42" spans="1:13" hidden="1" x14ac:dyDescent="0.2">
      <c r="A42" s="418"/>
      <c r="B42" s="235" t="str">
        <f>Capacidades!M34</f>
        <v xml:space="preserve">   </v>
      </c>
      <c r="C42" s="236"/>
      <c r="D42" s="15"/>
      <c r="E42" s="15"/>
      <c r="F42" s="16"/>
      <c r="G42" s="16"/>
      <c r="H42" s="16"/>
      <c r="I42" s="16"/>
      <c r="J42" s="16"/>
      <c r="K42" s="16"/>
      <c r="L42" s="414"/>
      <c r="M42" s="115" t="str">
        <f t="shared" si="0"/>
        <v xml:space="preserve">   </v>
      </c>
    </row>
    <row r="43" spans="1:13" hidden="1" x14ac:dyDescent="0.2">
      <c r="A43" s="418"/>
      <c r="B43" s="235" t="str">
        <f>Capacidades!M35</f>
        <v xml:space="preserve">   </v>
      </c>
      <c r="C43" s="236"/>
      <c r="D43" s="15"/>
      <c r="E43" s="15"/>
      <c r="F43" s="16"/>
      <c r="G43" s="16"/>
      <c r="H43" s="16"/>
      <c r="I43" s="16"/>
      <c r="J43" s="16"/>
      <c r="K43" s="16"/>
      <c r="L43" s="414"/>
      <c r="M43" s="115" t="str">
        <f t="shared" si="0"/>
        <v xml:space="preserve">   </v>
      </c>
    </row>
    <row r="44" spans="1:13" hidden="1" x14ac:dyDescent="0.2">
      <c r="A44" s="418"/>
      <c r="B44" s="235" t="str">
        <f>Capacidades!M36</f>
        <v xml:space="preserve">   </v>
      </c>
      <c r="C44" s="236"/>
      <c r="D44" s="15"/>
      <c r="E44" s="15"/>
      <c r="F44" s="16"/>
      <c r="G44" s="16"/>
      <c r="H44" s="16"/>
      <c r="I44" s="16"/>
      <c r="J44" s="16"/>
      <c r="K44" s="16"/>
      <c r="L44" s="414"/>
      <c r="M44" s="115" t="str">
        <f t="shared" si="0"/>
        <v xml:space="preserve">   </v>
      </c>
    </row>
    <row r="45" spans="1:13" hidden="1" x14ac:dyDescent="0.2">
      <c r="A45" s="418"/>
      <c r="B45" s="235" t="str">
        <f>Capacidades!M37</f>
        <v xml:space="preserve">   </v>
      </c>
      <c r="C45" s="236"/>
      <c r="D45" s="15"/>
      <c r="E45" s="15"/>
      <c r="F45" s="16"/>
      <c r="G45" s="16"/>
      <c r="H45" s="16"/>
      <c r="I45" s="16"/>
      <c r="J45" s="16"/>
      <c r="K45" s="16"/>
      <c r="L45" s="414"/>
      <c r="M45" s="115" t="str">
        <f t="shared" si="0"/>
        <v xml:space="preserve">   </v>
      </c>
    </row>
    <row r="46" spans="1:13" hidden="1" x14ac:dyDescent="0.2">
      <c r="A46" s="418"/>
      <c r="B46" s="235" t="str">
        <f>Capacidades!M38</f>
        <v xml:space="preserve">   </v>
      </c>
      <c r="C46" s="236"/>
      <c r="D46" s="15"/>
      <c r="E46" s="15"/>
      <c r="F46" s="16"/>
      <c r="G46" s="16"/>
      <c r="H46" s="16"/>
      <c r="I46" s="16"/>
      <c r="J46" s="16"/>
      <c r="K46" s="16"/>
      <c r="L46" s="414"/>
      <c r="M46" s="115" t="str">
        <f t="shared" si="0"/>
        <v xml:space="preserve">   </v>
      </c>
    </row>
    <row r="47" spans="1:13" hidden="1" x14ac:dyDescent="0.2">
      <c r="A47" s="419"/>
      <c r="B47" s="235" t="str">
        <f>Capacidades!M39</f>
        <v xml:space="preserve">   </v>
      </c>
      <c r="C47" s="236"/>
      <c r="D47" s="17"/>
      <c r="E47" s="17"/>
      <c r="F47" s="18"/>
      <c r="G47" s="18"/>
      <c r="H47" s="18"/>
      <c r="I47" s="18"/>
      <c r="J47" s="18"/>
      <c r="K47" s="18"/>
      <c r="L47" s="415"/>
      <c r="M47" s="115" t="str">
        <f t="shared" si="0"/>
        <v xml:space="preserve">   </v>
      </c>
    </row>
    <row r="48" spans="1:13" ht="45.75" customHeight="1" x14ac:dyDescent="0.2">
      <c r="A48" s="417" t="str">
        <f>Capacidades!L40</f>
        <v xml:space="preserve">UC1.C4 Interactuar con los usuarios internos y externos para lograr objetivos, de acuerdo a los procedimientos  y politicas de la empresa.    </v>
      </c>
      <c r="B48" s="235" t="str">
        <f>Capacidades!M40</f>
        <v>C4.I1 Identifica las tendencias del mercado para establecer posibles líneas de acción, de acuerdo a las necesidades del cliente.</v>
      </c>
      <c r="C48" s="286" t="s">
        <v>622</v>
      </c>
      <c r="D48" s="13" t="str">
        <f>Organización_Modular!F13</f>
        <v>Calidad de Servicio y Atención al Cliente</v>
      </c>
      <c r="E48" s="13" t="str">
        <f>Organización_Modular!G13</f>
        <v>II</v>
      </c>
      <c r="F48" s="13">
        <f>Organización_Modular!H13</f>
        <v>1</v>
      </c>
      <c r="G48" s="13">
        <f>Organización_Modular!I13</f>
        <v>2</v>
      </c>
      <c r="H48" s="14">
        <f>SUM(F48:G48)</f>
        <v>3</v>
      </c>
      <c r="I48" s="14">
        <f>F48*16</f>
        <v>16</v>
      </c>
      <c r="J48" s="14">
        <f>G48*32</f>
        <v>64</v>
      </c>
      <c r="K48" s="14">
        <f>SUM(I48:J48)</f>
        <v>80</v>
      </c>
      <c r="L48" s="413" t="s">
        <v>626</v>
      </c>
      <c r="M48" s="115" t="str">
        <f t="shared" si="0"/>
        <v>C4.I1 Identifica las tendencias del mercado para establecer posibles líneas de acción, de acuerdo a las necesidades del cliente.</v>
      </c>
    </row>
    <row r="49" spans="1:13" ht="67.5" customHeight="1" x14ac:dyDescent="0.2">
      <c r="A49" s="418"/>
      <c r="B49" s="235" t="str">
        <f>Capacidades!M41</f>
        <v>C4.I2 Atiende al público y/o personal de la empresa de manera empática, buscando satisfacer sus requerimientos, de acuerdo a los procedimientos establecidos por la empresa y  la normatividad vigente.</v>
      </c>
      <c r="C49" s="286" t="s">
        <v>623</v>
      </c>
      <c r="D49" s="15"/>
      <c r="E49" s="15"/>
      <c r="F49" s="16"/>
      <c r="G49" s="16"/>
      <c r="H49" s="16"/>
      <c r="I49" s="16"/>
      <c r="J49" s="16"/>
      <c r="K49" s="16"/>
      <c r="L49" s="414"/>
      <c r="M49" s="115" t="str">
        <f t="shared" si="0"/>
        <v>C4.I2 Atiende al público y/o personal de la empresa de manera empática, buscando satisfacer sus requerimientos, de acuerdo a los procedimientos establecidos por la empresa y  la normatividad vigente.</v>
      </c>
    </row>
    <row r="50" spans="1:13" ht="52.5" customHeight="1" x14ac:dyDescent="0.2">
      <c r="A50" s="418"/>
      <c r="B50" s="235" t="str">
        <f>Capacidades!M42</f>
        <v>C4.I3 Genera relaciones de mediano y largo plazo con los clientes, aplicando técnicas de marketing, basadas en la identificación y satisfacción de sus necesidades.</v>
      </c>
      <c r="C50" s="286" t="s">
        <v>624</v>
      </c>
      <c r="D50" s="15"/>
      <c r="E50" s="15"/>
      <c r="F50" s="16"/>
      <c r="G50" s="16"/>
      <c r="H50" s="16"/>
      <c r="I50" s="16"/>
      <c r="J50" s="16"/>
      <c r="K50" s="16"/>
      <c r="L50" s="414"/>
      <c r="M50" s="115" t="str">
        <f t="shared" si="0"/>
        <v>C4.I3 Genera relaciones de mediano y largo plazo con los clientes, aplicando técnicas de marketing, basadas en la identificación y satisfacción de sus necesidades.</v>
      </c>
    </row>
    <row r="51" spans="1:13" hidden="1" x14ac:dyDescent="0.2">
      <c r="A51" s="418"/>
      <c r="B51" s="235" t="str">
        <f>Capacidades!M43</f>
        <v xml:space="preserve">   </v>
      </c>
      <c r="C51" s="236"/>
      <c r="D51" s="15"/>
      <c r="E51" s="15"/>
      <c r="F51" s="16"/>
      <c r="G51" s="16"/>
      <c r="H51" s="16"/>
      <c r="I51" s="16"/>
      <c r="J51" s="16"/>
      <c r="K51" s="16"/>
      <c r="L51" s="414"/>
      <c r="M51" s="115" t="str">
        <f t="shared" si="0"/>
        <v xml:space="preserve">   </v>
      </c>
    </row>
    <row r="52" spans="1:13" hidden="1" x14ac:dyDescent="0.2">
      <c r="A52" s="418"/>
      <c r="B52" s="235" t="str">
        <f>Capacidades!M44</f>
        <v xml:space="preserve">   </v>
      </c>
      <c r="C52" s="236"/>
      <c r="D52" s="15"/>
      <c r="E52" s="15"/>
      <c r="F52" s="16"/>
      <c r="G52" s="16"/>
      <c r="H52" s="16"/>
      <c r="I52" s="16"/>
      <c r="J52" s="16"/>
      <c r="K52" s="16"/>
      <c r="L52" s="414"/>
      <c r="M52" s="115" t="str">
        <f t="shared" si="0"/>
        <v xml:space="preserve">   </v>
      </c>
    </row>
    <row r="53" spans="1:13" hidden="1" x14ac:dyDescent="0.2">
      <c r="A53" s="418"/>
      <c r="B53" s="235" t="str">
        <f>Capacidades!M45</f>
        <v xml:space="preserve">   </v>
      </c>
      <c r="C53" s="236"/>
      <c r="D53" s="15"/>
      <c r="E53" s="15"/>
      <c r="F53" s="16"/>
      <c r="G53" s="16"/>
      <c r="H53" s="16"/>
      <c r="I53" s="16"/>
      <c r="J53" s="16"/>
      <c r="K53" s="16"/>
      <c r="L53" s="414"/>
      <c r="M53" s="115" t="str">
        <f t="shared" si="0"/>
        <v xml:space="preserve">   </v>
      </c>
    </row>
    <row r="54" spans="1:13" hidden="1" x14ac:dyDescent="0.2">
      <c r="A54" s="418"/>
      <c r="B54" s="235" t="str">
        <f>Capacidades!M46</f>
        <v xml:space="preserve">   </v>
      </c>
      <c r="C54" s="236"/>
      <c r="D54" s="15"/>
      <c r="E54" s="15"/>
      <c r="F54" s="16"/>
      <c r="G54" s="16"/>
      <c r="H54" s="16"/>
      <c r="I54" s="16"/>
      <c r="J54" s="16"/>
      <c r="K54" s="16"/>
      <c r="L54" s="414"/>
      <c r="M54" s="115" t="str">
        <f t="shared" si="0"/>
        <v xml:space="preserve">   </v>
      </c>
    </row>
    <row r="55" spans="1:13" hidden="1" x14ac:dyDescent="0.2">
      <c r="A55" s="418"/>
      <c r="B55" s="235" t="str">
        <f>Capacidades!M47</f>
        <v xml:space="preserve">   </v>
      </c>
      <c r="C55" s="236"/>
      <c r="D55" s="15"/>
      <c r="E55" s="15"/>
      <c r="F55" s="16"/>
      <c r="G55" s="16"/>
      <c r="H55" s="16"/>
      <c r="I55" s="16"/>
      <c r="J55" s="16"/>
      <c r="K55" s="16"/>
      <c r="L55" s="414"/>
      <c r="M55" s="115" t="str">
        <f t="shared" si="0"/>
        <v xml:space="preserve">   </v>
      </c>
    </row>
    <row r="56" spans="1:13" hidden="1" x14ac:dyDescent="0.2">
      <c r="A56" s="418"/>
      <c r="B56" s="235" t="str">
        <f>Capacidades!M48</f>
        <v xml:space="preserve">   </v>
      </c>
      <c r="C56" s="236"/>
      <c r="D56" s="15"/>
      <c r="E56" s="15"/>
      <c r="F56" s="16"/>
      <c r="G56" s="16"/>
      <c r="H56" s="16"/>
      <c r="I56" s="16"/>
      <c r="J56" s="16"/>
      <c r="K56" s="16"/>
      <c r="L56" s="414"/>
      <c r="M56" s="115" t="str">
        <f t="shared" si="0"/>
        <v xml:space="preserve">   </v>
      </c>
    </row>
    <row r="57" spans="1:13" hidden="1" x14ac:dyDescent="0.2">
      <c r="A57" s="419"/>
      <c r="B57" s="235" t="str">
        <f>Capacidades!M49</f>
        <v xml:space="preserve">   </v>
      </c>
      <c r="C57" s="236"/>
      <c r="D57" s="17"/>
      <c r="E57" s="17"/>
      <c r="F57" s="18"/>
      <c r="G57" s="18"/>
      <c r="H57" s="18"/>
      <c r="I57" s="18"/>
      <c r="J57" s="18"/>
      <c r="K57" s="18"/>
      <c r="L57" s="415"/>
      <c r="M57" s="115" t="str">
        <f t="shared" si="0"/>
        <v xml:space="preserve">   </v>
      </c>
    </row>
    <row r="58" spans="1:13" ht="48" customHeight="1" x14ac:dyDescent="0.2">
      <c r="A58" s="417" t="str">
        <f>Capacidades!L50</f>
        <v xml:space="preserve">UC1.C5 Determinar el valor del dinero en el tiempo y establecer cuotas y amortizaciones con precisión realizando cálculos matemáticos mediante herramientas informáticas, de acuerdo a las necesidades de la empresa.    </v>
      </c>
      <c r="B58" s="235" t="str">
        <f>Capacidades!M50</f>
        <v>C5.I1 Selecciona datos relevantes, de acuerdo a la información solicitada  por la empresa.</v>
      </c>
      <c r="C58" s="286" t="s">
        <v>627</v>
      </c>
      <c r="D58" s="13" t="str">
        <f>Organización_Modular!F14</f>
        <v>Matemáticas para Negocios</v>
      </c>
      <c r="E58" s="13" t="str">
        <f>Organización_Modular!G14</f>
        <v>I</v>
      </c>
      <c r="F58" s="13">
        <f>Organización_Modular!H14</f>
        <v>2</v>
      </c>
      <c r="G58" s="13">
        <f>Organización_Modular!I14</f>
        <v>3</v>
      </c>
      <c r="H58" s="14">
        <f>SUM(F58:G58)</f>
        <v>5</v>
      </c>
      <c r="I58" s="14">
        <f>F58*16</f>
        <v>32</v>
      </c>
      <c r="J58" s="14">
        <f>G58*32</f>
        <v>96</v>
      </c>
      <c r="K58" s="14">
        <f>SUM(I58:J58)</f>
        <v>128</v>
      </c>
      <c r="L58" s="413" t="s">
        <v>630</v>
      </c>
      <c r="M58" s="115" t="str">
        <f t="shared" si="0"/>
        <v>C5.I1 Selecciona datos relevantes, de acuerdo a la información solicitada  por la empresa.</v>
      </c>
    </row>
    <row r="59" spans="1:13" ht="77.25" customHeight="1" x14ac:dyDescent="0.2">
      <c r="A59" s="418"/>
      <c r="B59" s="235" t="str">
        <f>Capacidades!M51</f>
        <v>C5.I2 Ejecuta cálculos del valor del dinero en el tiempo, intereses, cuotas y amortizaciones con precisión, de acuerdo a las necesidades de la empresa, aplicando las matemáticas y herramientas informáticas.</v>
      </c>
      <c r="C59" s="286" t="s">
        <v>628</v>
      </c>
      <c r="D59" s="15"/>
      <c r="E59" s="15"/>
      <c r="F59" s="16"/>
      <c r="G59" s="16"/>
      <c r="H59" s="16"/>
      <c r="I59" s="16"/>
      <c r="J59" s="16"/>
      <c r="K59" s="16"/>
      <c r="L59" s="414"/>
      <c r="M59" s="115" t="str">
        <f t="shared" si="0"/>
        <v>C5.I2 Ejecuta cálculos del valor del dinero en el tiempo, intereses, cuotas y amortizaciones con precisión, de acuerdo a las necesidades de la empresa, aplicando las matemáticas y herramientas informáticas.</v>
      </c>
    </row>
    <row r="60" spans="1:13" ht="71.25" customHeight="1" x14ac:dyDescent="0.2">
      <c r="A60" s="418"/>
      <c r="B60" s="235" t="str">
        <f>Capacidades!M52</f>
        <v>C5.I3 Elabora reportes basados en los resultados obtenidos por cálculos y estimaciones para apoyar la toma de decisiones de la empresa, en base a sus requerimientos específicos.</v>
      </c>
      <c r="C60" s="286" t="s">
        <v>629</v>
      </c>
      <c r="D60" s="15"/>
      <c r="E60" s="15"/>
      <c r="F60" s="16"/>
      <c r="G60" s="16"/>
      <c r="H60" s="16"/>
      <c r="I60" s="16"/>
      <c r="J60" s="16"/>
      <c r="K60" s="16"/>
      <c r="L60" s="414"/>
      <c r="M60" s="115" t="str">
        <f t="shared" si="0"/>
        <v>C5.I3 Elabora reportes basados en los resultados obtenidos por cálculos y estimaciones para apoyar la toma de decisiones de la empresa, en base a sus requerimientos específicos.</v>
      </c>
    </row>
    <row r="61" spans="1:13" hidden="1" x14ac:dyDescent="0.2">
      <c r="A61" s="418"/>
      <c r="B61" s="235" t="str">
        <f>Capacidades!M53</f>
        <v xml:space="preserve">   </v>
      </c>
      <c r="C61" s="236"/>
      <c r="D61" s="15"/>
      <c r="E61" s="15"/>
      <c r="F61" s="16"/>
      <c r="G61" s="16"/>
      <c r="H61" s="16"/>
      <c r="I61" s="16"/>
      <c r="J61" s="16"/>
      <c r="K61" s="16"/>
      <c r="L61" s="414"/>
      <c r="M61" s="115" t="str">
        <f t="shared" si="0"/>
        <v xml:space="preserve">   </v>
      </c>
    </row>
    <row r="62" spans="1:13" hidden="1" x14ac:dyDescent="0.2">
      <c r="A62" s="418"/>
      <c r="B62" s="235" t="str">
        <f>Capacidades!M54</f>
        <v xml:space="preserve">   </v>
      </c>
      <c r="C62" s="236"/>
      <c r="D62" s="15"/>
      <c r="E62" s="15"/>
      <c r="F62" s="16"/>
      <c r="G62" s="16"/>
      <c r="H62" s="16"/>
      <c r="I62" s="16"/>
      <c r="J62" s="16"/>
      <c r="K62" s="16"/>
      <c r="L62" s="414"/>
      <c r="M62" s="115" t="str">
        <f t="shared" si="0"/>
        <v xml:space="preserve">   </v>
      </c>
    </row>
    <row r="63" spans="1:13" hidden="1" x14ac:dyDescent="0.2">
      <c r="A63" s="418"/>
      <c r="B63" s="235" t="str">
        <f>Capacidades!M55</f>
        <v xml:space="preserve">   </v>
      </c>
      <c r="C63" s="236"/>
      <c r="D63" s="15"/>
      <c r="E63" s="15"/>
      <c r="F63" s="16"/>
      <c r="G63" s="16"/>
      <c r="H63" s="16"/>
      <c r="I63" s="16"/>
      <c r="J63" s="16"/>
      <c r="K63" s="16"/>
      <c r="L63" s="414"/>
      <c r="M63" s="115" t="str">
        <f t="shared" si="0"/>
        <v xml:space="preserve">   </v>
      </c>
    </row>
    <row r="64" spans="1:13" hidden="1" x14ac:dyDescent="0.2">
      <c r="A64" s="418"/>
      <c r="B64" s="235" t="str">
        <f>Capacidades!M56</f>
        <v xml:space="preserve">   </v>
      </c>
      <c r="C64" s="236"/>
      <c r="D64" s="15"/>
      <c r="E64" s="15"/>
      <c r="F64" s="16"/>
      <c r="G64" s="16"/>
      <c r="H64" s="16"/>
      <c r="I64" s="16"/>
      <c r="J64" s="16"/>
      <c r="K64" s="16"/>
      <c r="L64" s="414"/>
      <c r="M64" s="115" t="str">
        <f t="shared" si="0"/>
        <v xml:space="preserve">   </v>
      </c>
    </row>
    <row r="65" spans="1:13" hidden="1" x14ac:dyDescent="0.2">
      <c r="A65" s="418"/>
      <c r="B65" s="235" t="str">
        <f>Capacidades!M57</f>
        <v xml:space="preserve">   </v>
      </c>
      <c r="C65" s="236"/>
      <c r="D65" s="15"/>
      <c r="E65" s="15"/>
      <c r="F65" s="16"/>
      <c r="G65" s="16"/>
      <c r="H65" s="16"/>
      <c r="I65" s="16"/>
      <c r="J65" s="16"/>
      <c r="K65" s="16"/>
      <c r="L65" s="414"/>
      <c r="M65" s="115" t="str">
        <f t="shared" si="0"/>
        <v xml:space="preserve">   </v>
      </c>
    </row>
    <row r="66" spans="1:13" hidden="1" x14ac:dyDescent="0.2">
      <c r="A66" s="418"/>
      <c r="B66" s="235" t="str">
        <f>Capacidades!M58</f>
        <v xml:space="preserve">   </v>
      </c>
      <c r="C66" s="236"/>
      <c r="D66" s="15"/>
      <c r="E66" s="15"/>
      <c r="F66" s="16"/>
      <c r="G66" s="16"/>
      <c r="H66" s="16"/>
      <c r="I66" s="16"/>
      <c r="J66" s="16"/>
      <c r="K66" s="16"/>
      <c r="L66" s="414"/>
      <c r="M66" s="115" t="str">
        <f t="shared" si="0"/>
        <v xml:space="preserve">   </v>
      </c>
    </row>
    <row r="67" spans="1:13" hidden="1" x14ac:dyDescent="0.2">
      <c r="A67" s="419"/>
      <c r="B67" s="235" t="str">
        <f>Capacidades!M59</f>
        <v xml:space="preserve">   </v>
      </c>
      <c r="C67" s="236"/>
      <c r="D67" s="17"/>
      <c r="E67" s="17"/>
      <c r="F67" s="18"/>
      <c r="G67" s="18"/>
      <c r="H67" s="18"/>
      <c r="I67" s="18"/>
      <c r="J67" s="18"/>
      <c r="K67" s="18"/>
      <c r="L67" s="415"/>
      <c r="M67" s="115" t="str">
        <f t="shared" si="0"/>
        <v xml:space="preserve">   </v>
      </c>
    </row>
    <row r="68" spans="1:13" ht="74.25" customHeight="1" x14ac:dyDescent="0.2">
      <c r="A68" s="417" t="str">
        <f>Capacidades!L60</f>
        <v xml:space="preserve">UC1.C6 Aplicar los procesos logísticos de la empresa, utilizando los procedimientos establecidos y la normatividad vigente.    </v>
      </c>
      <c r="B68" s="235" t="str">
        <f>Capacidades!M60</f>
        <v>C6.I1 Realiza procedimientos de compras, abastecimiento y e-commerce, de acuerdo a los objetivos de la empresa.</v>
      </c>
      <c r="C68" s="286" t="s">
        <v>631</v>
      </c>
      <c r="D68" s="13" t="str">
        <f>Organización_Modular!F15</f>
        <v>Gestión Logística</v>
      </c>
      <c r="E68" s="13" t="str">
        <f>Organización_Modular!G15</f>
        <v>II</v>
      </c>
      <c r="F68" s="13">
        <f>Organización_Modular!H15</f>
        <v>2</v>
      </c>
      <c r="G68" s="13">
        <f>Organización_Modular!I15</f>
        <v>1</v>
      </c>
      <c r="H68" s="14">
        <f>SUM(F68:G68)</f>
        <v>3</v>
      </c>
      <c r="I68" s="14">
        <f>F68*16</f>
        <v>32</v>
      </c>
      <c r="J68" s="14">
        <f>G68*32</f>
        <v>32</v>
      </c>
      <c r="K68" s="14">
        <f>SUM(I68:J68)</f>
        <v>64</v>
      </c>
      <c r="L68" s="413" t="s">
        <v>636</v>
      </c>
      <c r="M68" s="115" t="str">
        <f t="shared" si="0"/>
        <v>C6.I1 Realiza procedimientos de compras, abastecimiento y e-commerce, de acuerdo a los objetivos de la empresa.</v>
      </c>
    </row>
    <row r="69" spans="1:13" ht="43.5" customHeight="1" x14ac:dyDescent="0.2">
      <c r="A69" s="418"/>
      <c r="B69" s="235" t="str">
        <f>Capacidades!M61</f>
        <v>C6.I2 Realiza procedimientos de almacenamiento, custodia y despacho de mercancías, de acuerdo a los procedimientos de la empresa.</v>
      </c>
      <c r="C69" s="286" t="s">
        <v>632</v>
      </c>
      <c r="D69" s="15"/>
      <c r="E69" s="15"/>
      <c r="F69" s="16"/>
      <c r="G69" s="16"/>
      <c r="H69" s="16"/>
      <c r="I69" s="16"/>
      <c r="J69" s="16"/>
      <c r="K69" s="16"/>
      <c r="L69" s="414"/>
      <c r="M69" s="115" t="str">
        <f t="shared" si="0"/>
        <v>C6.I2 Realiza procedimientos de almacenamiento, custodia y despacho de mercancías, de acuerdo a los procedimientos de la empresa.</v>
      </c>
    </row>
    <row r="70" spans="1:13" ht="47.25" customHeight="1" x14ac:dyDescent="0.2">
      <c r="A70" s="418"/>
      <c r="B70" s="235" t="str">
        <f>Capacidades!M62</f>
        <v>C6.I3 Realiza procedimientos de logística inversa, de acuerdo a los objetivos y políticas de la empresa.</v>
      </c>
      <c r="C70" s="286" t="s">
        <v>633</v>
      </c>
      <c r="D70" s="15"/>
      <c r="E70" s="15"/>
      <c r="F70" s="16"/>
      <c r="G70" s="16"/>
      <c r="H70" s="16"/>
      <c r="I70" s="16"/>
      <c r="J70" s="16"/>
      <c r="K70" s="16"/>
      <c r="L70" s="414"/>
      <c r="M70" s="115" t="str">
        <f t="shared" si="0"/>
        <v>C6.I3 Realiza procedimientos de logística inversa, de acuerdo a los objetivos y políticas de la empresa.</v>
      </c>
    </row>
    <row r="71" spans="1:13" ht="36" x14ac:dyDescent="0.2">
      <c r="A71" s="418"/>
      <c r="B71" s="235" t="str">
        <f>Capacidades!M63</f>
        <v>C6.I4 Calcula el punto de equilibrio, stocks de  seguridad y otros indicadores logísticos, de acuerdo a las políticas de la empresa.</v>
      </c>
      <c r="C71" s="286" t="s">
        <v>634</v>
      </c>
      <c r="D71" s="15"/>
      <c r="E71" s="15"/>
      <c r="F71" s="16"/>
      <c r="G71" s="16"/>
      <c r="H71" s="16"/>
      <c r="I71" s="16"/>
      <c r="J71" s="16"/>
      <c r="K71" s="16"/>
      <c r="L71" s="414"/>
      <c r="M71" s="115" t="str">
        <f t="shared" si="0"/>
        <v>C6.I4 Calcula el punto de equilibrio, stocks de  seguridad y otros indicadores logísticos, de acuerdo a las políticas de la empresa.</v>
      </c>
    </row>
    <row r="72" spans="1:13" hidden="1" x14ac:dyDescent="0.2">
      <c r="A72" s="418"/>
      <c r="B72" s="235" t="str">
        <f>Capacidades!M64</f>
        <v xml:space="preserve">   </v>
      </c>
      <c r="C72" s="236"/>
      <c r="D72" s="15"/>
      <c r="E72" s="15"/>
      <c r="F72" s="16"/>
      <c r="G72" s="16"/>
      <c r="H72" s="16"/>
      <c r="I72" s="16"/>
      <c r="J72" s="16"/>
      <c r="K72" s="16"/>
      <c r="L72" s="414"/>
      <c r="M72" s="115" t="str">
        <f t="shared" si="0"/>
        <v xml:space="preserve">   </v>
      </c>
    </row>
    <row r="73" spans="1:13" hidden="1" x14ac:dyDescent="0.2">
      <c r="A73" s="418"/>
      <c r="B73" s="235" t="str">
        <f>Capacidades!M65</f>
        <v xml:space="preserve">   </v>
      </c>
      <c r="C73" s="236"/>
      <c r="D73" s="15"/>
      <c r="E73" s="15"/>
      <c r="F73" s="16"/>
      <c r="G73" s="16"/>
      <c r="H73" s="16"/>
      <c r="I73" s="16"/>
      <c r="J73" s="16"/>
      <c r="K73" s="16"/>
      <c r="L73" s="414"/>
      <c r="M73" s="115" t="str">
        <f t="shared" si="0"/>
        <v xml:space="preserve">   </v>
      </c>
    </row>
    <row r="74" spans="1:13" hidden="1" x14ac:dyDescent="0.2">
      <c r="A74" s="418"/>
      <c r="B74" s="235" t="str">
        <f>Capacidades!M66</f>
        <v xml:space="preserve">   </v>
      </c>
      <c r="C74" s="236"/>
      <c r="D74" s="15"/>
      <c r="E74" s="15"/>
      <c r="F74" s="16"/>
      <c r="G74" s="16"/>
      <c r="H74" s="16"/>
      <c r="I74" s="16"/>
      <c r="J74" s="16"/>
      <c r="K74" s="16"/>
      <c r="L74" s="414"/>
      <c r="M74" s="115" t="str">
        <f t="shared" si="0"/>
        <v xml:space="preserve">   </v>
      </c>
    </row>
    <row r="75" spans="1:13" hidden="1" x14ac:dyDescent="0.2">
      <c r="A75" s="418"/>
      <c r="B75" s="235" t="str">
        <f>Capacidades!M67</f>
        <v xml:space="preserve">   </v>
      </c>
      <c r="C75" s="236"/>
      <c r="D75" s="15"/>
      <c r="E75" s="15"/>
      <c r="F75" s="16"/>
      <c r="G75" s="16"/>
      <c r="H75" s="16"/>
      <c r="I75" s="16"/>
      <c r="J75" s="16"/>
      <c r="K75" s="16"/>
      <c r="L75" s="414"/>
      <c r="M75" s="115" t="str">
        <f t="shared" si="0"/>
        <v xml:space="preserve">   </v>
      </c>
    </row>
    <row r="76" spans="1:13" hidden="1" x14ac:dyDescent="0.2">
      <c r="A76" s="418"/>
      <c r="B76" s="235" t="str">
        <f>Capacidades!M68</f>
        <v xml:space="preserve">   </v>
      </c>
      <c r="C76" s="236"/>
      <c r="D76" s="15"/>
      <c r="E76" s="15"/>
      <c r="F76" s="16"/>
      <c r="G76" s="16"/>
      <c r="H76" s="16"/>
      <c r="I76" s="16"/>
      <c r="J76" s="16"/>
      <c r="K76" s="16"/>
      <c r="L76" s="414"/>
      <c r="M76" s="115" t="str">
        <f t="shared" si="0"/>
        <v xml:space="preserve">   </v>
      </c>
    </row>
    <row r="77" spans="1:13" hidden="1" x14ac:dyDescent="0.2">
      <c r="A77" s="419"/>
      <c r="B77" s="235" t="str">
        <f>Capacidades!M69</f>
        <v xml:space="preserve">   </v>
      </c>
      <c r="C77" s="236"/>
      <c r="D77" s="17"/>
      <c r="E77" s="17"/>
      <c r="F77" s="18"/>
      <c r="G77" s="18"/>
      <c r="H77" s="18"/>
      <c r="I77" s="18"/>
      <c r="J77" s="18"/>
      <c r="K77" s="18"/>
      <c r="L77" s="415"/>
      <c r="M77" s="115" t="str">
        <f t="shared" si="0"/>
        <v xml:space="preserve">   </v>
      </c>
    </row>
    <row r="78" spans="1:13" ht="70.5" customHeight="1" x14ac:dyDescent="0.2">
      <c r="A78" s="417" t="str">
        <f>Capacidades!L70</f>
        <v xml:space="preserve">UC1.C7 Elaborar reportes de negocios, utilizando indicadores de gestión cuantitativos y cualitativos, según las necesidades de la empresa.    </v>
      </c>
      <c r="B78" s="235" t="str">
        <f>Capacidades!M70</f>
        <v>C7.I1 Analiza los resultados de gestión utilizando indicadores de gestión, según las políticas de la empresa.</v>
      </c>
      <c r="C78" s="286" t="s">
        <v>638</v>
      </c>
      <c r="D78" s="13" t="str">
        <f>Organización_Modular!F16</f>
        <v>Procesos Básicos de Negocios</v>
      </c>
      <c r="E78" s="13" t="str">
        <f>Organización_Modular!G16</f>
        <v>I</v>
      </c>
      <c r="F78" s="13">
        <f>Organización_Modular!H16</f>
        <v>2</v>
      </c>
      <c r="G78" s="13">
        <f>Organización_Modular!I16</f>
        <v>3</v>
      </c>
      <c r="H78" s="14">
        <f>SUM(F78:G78)</f>
        <v>5</v>
      </c>
      <c r="I78" s="14">
        <f>F78*16</f>
        <v>32</v>
      </c>
      <c r="J78" s="14">
        <f>G78*32</f>
        <v>96</v>
      </c>
      <c r="K78" s="14">
        <f>SUM(I78:J78)</f>
        <v>128</v>
      </c>
      <c r="L78" s="413" t="s">
        <v>641</v>
      </c>
      <c r="M78" s="115" t="str">
        <f t="shared" si="0"/>
        <v>C7.I1 Analiza los resultados de gestión utilizando indicadores de gestión, según las políticas de la empresa.</v>
      </c>
    </row>
    <row r="79" spans="1:13" ht="51.75" customHeight="1" x14ac:dyDescent="0.2">
      <c r="A79" s="418"/>
      <c r="B79" s="235" t="str">
        <f>Capacidades!M71</f>
        <v>C7.I2 Genera reportes aplicando estadígrafos, que apoyen la toma de decisiones, de acuerdo a los procedimientos de la empresa.</v>
      </c>
      <c r="C79" s="286" t="s">
        <v>639</v>
      </c>
      <c r="D79" s="15"/>
      <c r="E79" s="15"/>
      <c r="F79" s="16"/>
      <c r="G79" s="16"/>
      <c r="H79" s="16"/>
      <c r="I79" s="16"/>
      <c r="J79" s="16"/>
      <c r="K79" s="16"/>
      <c r="L79" s="414"/>
      <c r="M79" s="115" t="str">
        <f t="shared" si="0"/>
        <v>C7.I2 Genera reportes aplicando estadígrafos, que apoyen la toma de decisiones, de acuerdo a los procedimientos de la empresa.</v>
      </c>
    </row>
    <row r="80" spans="1:13" ht="54" customHeight="1" x14ac:dyDescent="0.2">
      <c r="A80" s="418"/>
      <c r="B80" s="235" t="str">
        <f>Capacidades!M72</f>
        <v>C7.I3 Monitorea indicadores para generar reportes específicos recurrentes, según lo asignado por la empresa.</v>
      </c>
      <c r="C80" s="286" t="s">
        <v>640</v>
      </c>
      <c r="D80" s="15"/>
      <c r="E80" s="15"/>
      <c r="F80" s="16"/>
      <c r="G80" s="16"/>
      <c r="H80" s="16"/>
      <c r="I80" s="16"/>
      <c r="J80" s="16"/>
      <c r="K80" s="16"/>
      <c r="L80" s="414"/>
      <c r="M80" s="115" t="str">
        <f t="shared" si="0"/>
        <v>C7.I3 Monitorea indicadores para generar reportes específicos recurrentes, según lo asignado por la empresa.</v>
      </c>
    </row>
    <row r="81" spans="1:13" hidden="1" x14ac:dyDescent="0.2">
      <c r="A81" s="418"/>
      <c r="B81" s="235" t="str">
        <f>Capacidades!M73</f>
        <v xml:space="preserve">   </v>
      </c>
      <c r="C81" s="236"/>
      <c r="D81" s="15"/>
      <c r="E81" s="15"/>
      <c r="F81" s="16"/>
      <c r="G81" s="16"/>
      <c r="H81" s="16"/>
      <c r="I81" s="16"/>
      <c r="J81" s="16"/>
      <c r="K81" s="16"/>
      <c r="L81" s="414"/>
      <c r="M81" s="115" t="str">
        <f t="shared" si="0"/>
        <v xml:space="preserve">   </v>
      </c>
    </row>
    <row r="82" spans="1:13" hidden="1" x14ac:dyDescent="0.2">
      <c r="A82" s="418"/>
      <c r="B82" s="235" t="str">
        <f>Capacidades!M74</f>
        <v xml:space="preserve">   </v>
      </c>
      <c r="C82" s="236"/>
      <c r="D82" s="15"/>
      <c r="E82" s="15"/>
      <c r="F82" s="16"/>
      <c r="G82" s="16"/>
      <c r="H82" s="16"/>
      <c r="I82" s="16"/>
      <c r="J82" s="16"/>
      <c r="K82" s="16"/>
      <c r="L82" s="414"/>
      <c r="M82" s="115" t="str">
        <f t="shared" si="0"/>
        <v xml:space="preserve">   </v>
      </c>
    </row>
    <row r="83" spans="1:13" hidden="1" x14ac:dyDescent="0.2">
      <c r="A83" s="418"/>
      <c r="B83" s="235" t="str">
        <f>Capacidades!M75</f>
        <v xml:space="preserve">   </v>
      </c>
      <c r="C83" s="236"/>
      <c r="D83" s="15"/>
      <c r="E83" s="15"/>
      <c r="F83" s="16"/>
      <c r="G83" s="16"/>
      <c r="H83" s="16"/>
      <c r="I83" s="16"/>
      <c r="J83" s="16"/>
      <c r="K83" s="16"/>
      <c r="L83" s="414"/>
      <c r="M83" s="115" t="str">
        <f t="shared" ref="M83:M146" si="1">B83</f>
        <v xml:space="preserve">   </v>
      </c>
    </row>
    <row r="84" spans="1:13" hidden="1" x14ac:dyDescent="0.2">
      <c r="A84" s="418"/>
      <c r="B84" s="235" t="str">
        <f>Capacidades!M76</f>
        <v xml:space="preserve">   </v>
      </c>
      <c r="C84" s="236"/>
      <c r="D84" s="15"/>
      <c r="E84" s="15"/>
      <c r="F84" s="16"/>
      <c r="G84" s="16"/>
      <c r="H84" s="16"/>
      <c r="I84" s="16"/>
      <c r="J84" s="16"/>
      <c r="K84" s="16"/>
      <c r="L84" s="414"/>
      <c r="M84" s="115" t="str">
        <f t="shared" si="1"/>
        <v xml:space="preserve">   </v>
      </c>
    </row>
    <row r="85" spans="1:13" hidden="1" x14ac:dyDescent="0.2">
      <c r="A85" s="418"/>
      <c r="B85" s="235" t="str">
        <f>Capacidades!M77</f>
        <v xml:space="preserve">   </v>
      </c>
      <c r="C85" s="236"/>
      <c r="D85" s="15"/>
      <c r="E85" s="15"/>
      <c r="F85" s="16"/>
      <c r="G85" s="16"/>
      <c r="H85" s="16"/>
      <c r="I85" s="16"/>
      <c r="J85" s="16"/>
      <c r="K85" s="16"/>
      <c r="L85" s="414"/>
      <c r="M85" s="115" t="str">
        <f t="shared" si="1"/>
        <v xml:space="preserve">   </v>
      </c>
    </row>
    <row r="86" spans="1:13" hidden="1" x14ac:dyDescent="0.2">
      <c r="A86" s="418"/>
      <c r="B86" s="235" t="str">
        <f>Capacidades!M78</f>
        <v xml:space="preserve">   </v>
      </c>
      <c r="C86" s="236"/>
      <c r="D86" s="15"/>
      <c r="E86" s="15"/>
      <c r="F86" s="16"/>
      <c r="G86" s="16"/>
      <c r="H86" s="16"/>
      <c r="I86" s="16"/>
      <c r="J86" s="16"/>
      <c r="K86" s="16"/>
      <c r="L86" s="414"/>
      <c r="M86" s="115" t="str">
        <f t="shared" si="1"/>
        <v xml:space="preserve">   </v>
      </c>
    </row>
    <row r="87" spans="1:13" hidden="1" x14ac:dyDescent="0.2">
      <c r="A87" s="419"/>
      <c r="B87" s="235" t="str">
        <f>Capacidades!M79</f>
        <v xml:space="preserve">   </v>
      </c>
      <c r="C87" s="236"/>
      <c r="D87" s="17"/>
      <c r="E87" s="17"/>
      <c r="F87" s="18"/>
      <c r="G87" s="18"/>
      <c r="H87" s="18"/>
      <c r="I87" s="18"/>
      <c r="J87" s="18"/>
      <c r="K87" s="18"/>
      <c r="L87" s="415"/>
      <c r="M87" s="115" t="str">
        <f t="shared" si="1"/>
        <v xml:space="preserve">   </v>
      </c>
    </row>
    <row r="88" spans="1:13" ht="39" customHeight="1" x14ac:dyDescent="0.2">
      <c r="A88" s="417" t="str">
        <f>Capacidades!L80</f>
        <v xml:space="preserve">UC1.C8 Establecer el proceso de creación de empresas, de acuerdo a la Ley General de Sociedades y normas vigentes establecidas.    </v>
      </c>
      <c r="B88" s="235" t="str">
        <f>Capacidades!M80</f>
        <v>C8.I1 Realiza trámites de constitución o modificación de empresas, según lo establecido por la ley.</v>
      </c>
      <c r="C88" s="286" t="s">
        <v>643</v>
      </c>
      <c r="D88" s="13" t="str">
        <f>Organización_Modular!F17</f>
        <v>Organización y Constitución de Empresas</v>
      </c>
      <c r="E88" s="13" t="str">
        <f>Organización_Modular!G17</f>
        <v>II</v>
      </c>
      <c r="F88" s="13">
        <f>Organización_Modular!H17</f>
        <v>2</v>
      </c>
      <c r="G88" s="13">
        <f>Organización_Modular!I17</f>
        <v>1</v>
      </c>
      <c r="H88" s="14">
        <f>SUM(F88:G88)</f>
        <v>3</v>
      </c>
      <c r="I88" s="14">
        <f>F88*16</f>
        <v>32</v>
      </c>
      <c r="J88" s="14">
        <f>G88*32</f>
        <v>32</v>
      </c>
      <c r="K88" s="14">
        <f>SUM(I88:J88)</f>
        <v>64</v>
      </c>
      <c r="L88" s="413" t="s">
        <v>646</v>
      </c>
      <c r="M88" s="115" t="str">
        <f t="shared" si="1"/>
        <v>C8.I1 Realiza trámites de constitución o modificación de empresas, según lo establecido por la ley.</v>
      </c>
    </row>
    <row r="89" spans="1:13" ht="70.5" customHeight="1" x14ac:dyDescent="0.2">
      <c r="A89" s="418"/>
      <c r="B89" s="235" t="str">
        <f>Capacidades!M81</f>
        <v>C8.I2 Realiza el seguimiento de los procesos y trámites necesarios para la constitución de empresas, elaborando reportes de la situación.</v>
      </c>
      <c r="C89" s="286" t="s">
        <v>644</v>
      </c>
      <c r="D89" s="15"/>
      <c r="E89" s="15"/>
      <c r="F89" s="16"/>
      <c r="G89" s="16"/>
      <c r="H89" s="16"/>
      <c r="I89" s="16"/>
      <c r="J89" s="16"/>
      <c r="K89" s="16"/>
      <c r="L89" s="414"/>
      <c r="M89" s="115" t="str">
        <f t="shared" si="1"/>
        <v>C8.I2 Realiza el seguimiento de los procesos y trámites necesarios para la constitución de empresas, elaborando reportes de la situación.</v>
      </c>
    </row>
    <row r="90" spans="1:13" ht="51" customHeight="1" x14ac:dyDescent="0.2">
      <c r="A90" s="418"/>
      <c r="B90" s="235" t="str">
        <f>Capacidades!M82</f>
        <v>C8.I3 Elabora cronogramas de actividades y presupuestos básicos para crear o modificar empresas, según lo establecido por la ley.</v>
      </c>
      <c r="C90" s="286" t="s">
        <v>645</v>
      </c>
      <c r="D90" s="15"/>
      <c r="E90" s="15"/>
      <c r="F90" s="16"/>
      <c r="G90" s="16"/>
      <c r="H90" s="16"/>
      <c r="I90" s="16"/>
      <c r="J90" s="16"/>
      <c r="K90" s="16"/>
      <c r="L90" s="414"/>
      <c r="M90" s="115" t="str">
        <f t="shared" si="1"/>
        <v>C8.I3 Elabora cronogramas de actividades y presupuestos básicos para crear o modificar empresas, según lo establecido por la ley.</v>
      </c>
    </row>
    <row r="91" spans="1:13" hidden="1" x14ac:dyDescent="0.2">
      <c r="A91" s="418"/>
      <c r="B91" s="235" t="str">
        <f>Capacidades!M83</f>
        <v xml:space="preserve">   </v>
      </c>
      <c r="C91" s="236"/>
      <c r="D91" s="15"/>
      <c r="E91" s="15"/>
      <c r="F91" s="16"/>
      <c r="G91" s="16"/>
      <c r="H91" s="16"/>
      <c r="I91" s="16"/>
      <c r="J91" s="16"/>
      <c r="K91" s="16"/>
      <c r="L91" s="414"/>
      <c r="M91" s="115" t="str">
        <f t="shared" si="1"/>
        <v xml:space="preserve">   </v>
      </c>
    </row>
    <row r="92" spans="1:13" hidden="1" x14ac:dyDescent="0.2">
      <c r="A92" s="418"/>
      <c r="B92" s="235" t="str">
        <f>Capacidades!M84</f>
        <v xml:space="preserve">   </v>
      </c>
      <c r="C92" s="236"/>
      <c r="D92" s="15"/>
      <c r="E92" s="15"/>
      <c r="F92" s="16"/>
      <c r="G92" s="16"/>
      <c r="H92" s="16"/>
      <c r="I92" s="16"/>
      <c r="J92" s="16"/>
      <c r="K92" s="16"/>
      <c r="L92" s="414"/>
      <c r="M92" s="115" t="str">
        <f t="shared" si="1"/>
        <v xml:space="preserve">   </v>
      </c>
    </row>
    <row r="93" spans="1:13" hidden="1" x14ac:dyDescent="0.2">
      <c r="A93" s="418"/>
      <c r="B93" s="235" t="str">
        <f>Capacidades!M85</f>
        <v xml:space="preserve">   </v>
      </c>
      <c r="C93" s="236"/>
      <c r="D93" s="15"/>
      <c r="E93" s="15"/>
      <c r="F93" s="16"/>
      <c r="G93" s="16"/>
      <c r="H93" s="16"/>
      <c r="I93" s="16"/>
      <c r="J93" s="16"/>
      <c r="K93" s="16"/>
      <c r="L93" s="414"/>
      <c r="M93" s="115" t="str">
        <f t="shared" si="1"/>
        <v xml:space="preserve">   </v>
      </c>
    </row>
    <row r="94" spans="1:13" hidden="1" x14ac:dyDescent="0.2">
      <c r="A94" s="418"/>
      <c r="B94" s="235" t="str">
        <f>Capacidades!M86</f>
        <v xml:space="preserve">   </v>
      </c>
      <c r="C94" s="236"/>
      <c r="D94" s="15"/>
      <c r="E94" s="15"/>
      <c r="F94" s="16"/>
      <c r="G94" s="16"/>
      <c r="H94" s="16"/>
      <c r="I94" s="16"/>
      <c r="J94" s="16"/>
      <c r="K94" s="16"/>
      <c r="L94" s="414"/>
      <c r="M94" s="115" t="str">
        <f t="shared" si="1"/>
        <v xml:space="preserve">   </v>
      </c>
    </row>
    <row r="95" spans="1:13" hidden="1" x14ac:dyDescent="0.2">
      <c r="A95" s="418"/>
      <c r="B95" s="235" t="str">
        <f>Capacidades!M87</f>
        <v xml:space="preserve">   </v>
      </c>
      <c r="C95" s="236"/>
      <c r="D95" s="15"/>
      <c r="E95" s="15"/>
      <c r="F95" s="16"/>
      <c r="G95" s="16"/>
      <c r="H95" s="16"/>
      <c r="I95" s="16"/>
      <c r="J95" s="16"/>
      <c r="K95" s="16"/>
      <c r="L95" s="414"/>
      <c r="M95" s="115" t="str">
        <f t="shared" si="1"/>
        <v xml:space="preserve">   </v>
      </c>
    </row>
    <row r="96" spans="1:13" hidden="1" x14ac:dyDescent="0.2">
      <c r="A96" s="418"/>
      <c r="B96" s="235" t="str">
        <f>Capacidades!M88</f>
        <v xml:space="preserve">   </v>
      </c>
      <c r="C96" s="236"/>
      <c r="D96" s="15"/>
      <c r="E96" s="15"/>
      <c r="F96" s="16"/>
      <c r="G96" s="16"/>
      <c r="H96" s="16"/>
      <c r="I96" s="16"/>
      <c r="J96" s="16"/>
      <c r="K96" s="16"/>
      <c r="L96" s="414"/>
      <c r="M96" s="115" t="str">
        <f t="shared" si="1"/>
        <v xml:space="preserve">   </v>
      </c>
    </row>
    <row r="97" spans="1:13" hidden="1" x14ac:dyDescent="0.2">
      <c r="A97" s="419"/>
      <c r="B97" s="235" t="str">
        <f>Capacidades!M89</f>
        <v xml:space="preserve">   </v>
      </c>
      <c r="C97" s="236"/>
      <c r="D97" s="17"/>
      <c r="E97" s="17"/>
      <c r="F97" s="18"/>
      <c r="G97" s="18"/>
      <c r="H97" s="18"/>
      <c r="I97" s="18"/>
      <c r="J97" s="18"/>
      <c r="K97" s="18"/>
      <c r="L97" s="415"/>
      <c r="M97" s="115" t="str">
        <f t="shared" si="1"/>
        <v xml:space="preserve">   </v>
      </c>
    </row>
    <row r="98" spans="1:13" hidden="1" x14ac:dyDescent="0.2">
      <c r="A98" s="417" t="str">
        <f>Capacidades!L90</f>
        <v xml:space="preserve">       </v>
      </c>
      <c r="B98" s="235" t="str">
        <f>Capacidades!M90</f>
        <v xml:space="preserve">   </v>
      </c>
      <c r="C98" s="236"/>
      <c r="D98" s="13">
        <f>Organización_Modular!F18</f>
        <v>0</v>
      </c>
      <c r="E98" s="13">
        <f>Organización_Modular!G18</f>
        <v>0</v>
      </c>
      <c r="F98" s="13">
        <f>Organización_Modular!H18</f>
        <v>0</v>
      </c>
      <c r="G98" s="13">
        <f>Organización_Modular!I18</f>
        <v>0</v>
      </c>
      <c r="H98" s="14">
        <f>SUM(F98:G98)</f>
        <v>0</v>
      </c>
      <c r="I98" s="14">
        <f>F98*16</f>
        <v>0</v>
      </c>
      <c r="J98" s="14">
        <f>G98*32</f>
        <v>0</v>
      </c>
      <c r="K98" s="14">
        <f>SUM(I98:J98)</f>
        <v>0</v>
      </c>
      <c r="L98" s="413"/>
      <c r="M98" s="115" t="str">
        <f t="shared" si="1"/>
        <v xml:space="preserve">   </v>
      </c>
    </row>
    <row r="99" spans="1:13" hidden="1" x14ac:dyDescent="0.2">
      <c r="A99" s="418"/>
      <c r="B99" s="235" t="str">
        <f>Capacidades!M91</f>
        <v xml:space="preserve">   </v>
      </c>
      <c r="C99" s="236"/>
      <c r="D99" s="15"/>
      <c r="E99" s="15"/>
      <c r="F99" s="16"/>
      <c r="G99" s="16"/>
      <c r="H99" s="16"/>
      <c r="I99" s="16"/>
      <c r="J99" s="16"/>
      <c r="K99" s="16"/>
      <c r="L99" s="414"/>
      <c r="M99" s="115" t="str">
        <f t="shared" si="1"/>
        <v xml:space="preserve">   </v>
      </c>
    </row>
    <row r="100" spans="1:13" hidden="1" x14ac:dyDescent="0.2">
      <c r="A100" s="418"/>
      <c r="B100" s="235" t="str">
        <f>Capacidades!M92</f>
        <v xml:space="preserve">   </v>
      </c>
      <c r="C100" s="236"/>
      <c r="D100" s="15"/>
      <c r="E100" s="15"/>
      <c r="F100" s="16"/>
      <c r="G100" s="16"/>
      <c r="H100" s="16"/>
      <c r="I100" s="16"/>
      <c r="J100" s="16"/>
      <c r="K100" s="16"/>
      <c r="L100" s="414"/>
      <c r="M100" s="115" t="str">
        <f t="shared" si="1"/>
        <v xml:space="preserve">   </v>
      </c>
    </row>
    <row r="101" spans="1:13" hidden="1" x14ac:dyDescent="0.2">
      <c r="A101" s="418"/>
      <c r="B101" s="235" t="str">
        <f>Capacidades!M93</f>
        <v xml:space="preserve">   </v>
      </c>
      <c r="C101" s="236"/>
      <c r="D101" s="15"/>
      <c r="E101" s="15"/>
      <c r="F101" s="16"/>
      <c r="G101" s="16"/>
      <c r="H101" s="16"/>
      <c r="I101" s="16"/>
      <c r="J101" s="16"/>
      <c r="K101" s="16"/>
      <c r="L101" s="414"/>
      <c r="M101" s="115" t="str">
        <f t="shared" si="1"/>
        <v xml:space="preserve">   </v>
      </c>
    </row>
    <row r="102" spans="1:13" hidden="1" x14ac:dyDescent="0.2">
      <c r="A102" s="418"/>
      <c r="B102" s="235" t="str">
        <f>Capacidades!M94</f>
        <v xml:space="preserve">   </v>
      </c>
      <c r="C102" s="236"/>
      <c r="D102" s="15"/>
      <c r="E102" s="15"/>
      <c r="F102" s="16"/>
      <c r="G102" s="16"/>
      <c r="H102" s="16"/>
      <c r="I102" s="16"/>
      <c r="J102" s="16"/>
      <c r="K102" s="16"/>
      <c r="L102" s="414"/>
      <c r="M102" s="115" t="str">
        <f t="shared" si="1"/>
        <v xml:space="preserve">   </v>
      </c>
    </row>
    <row r="103" spans="1:13" hidden="1" x14ac:dyDescent="0.2">
      <c r="A103" s="418"/>
      <c r="B103" s="235" t="str">
        <f>Capacidades!M95</f>
        <v xml:space="preserve">   </v>
      </c>
      <c r="C103" s="236"/>
      <c r="D103" s="15"/>
      <c r="E103" s="15"/>
      <c r="F103" s="16"/>
      <c r="G103" s="16"/>
      <c r="H103" s="16"/>
      <c r="I103" s="16"/>
      <c r="J103" s="16"/>
      <c r="K103" s="16"/>
      <c r="L103" s="414"/>
      <c r="M103" s="115" t="str">
        <f t="shared" si="1"/>
        <v xml:space="preserve">   </v>
      </c>
    </row>
    <row r="104" spans="1:13" hidden="1" x14ac:dyDescent="0.2">
      <c r="A104" s="418"/>
      <c r="B104" s="235" t="str">
        <f>Capacidades!M96</f>
        <v xml:space="preserve">   </v>
      </c>
      <c r="C104" s="236"/>
      <c r="D104" s="15"/>
      <c r="E104" s="15"/>
      <c r="F104" s="16"/>
      <c r="G104" s="16"/>
      <c r="H104" s="16"/>
      <c r="I104" s="16"/>
      <c r="J104" s="16"/>
      <c r="K104" s="16"/>
      <c r="L104" s="414"/>
      <c r="M104" s="115" t="str">
        <f t="shared" si="1"/>
        <v xml:space="preserve">   </v>
      </c>
    </row>
    <row r="105" spans="1:13" hidden="1" x14ac:dyDescent="0.2">
      <c r="A105" s="418"/>
      <c r="B105" s="235" t="str">
        <f>Capacidades!M97</f>
        <v xml:space="preserve">   </v>
      </c>
      <c r="C105" s="236"/>
      <c r="D105" s="15"/>
      <c r="E105" s="15"/>
      <c r="F105" s="16"/>
      <c r="G105" s="16"/>
      <c r="H105" s="16"/>
      <c r="I105" s="16"/>
      <c r="J105" s="16"/>
      <c r="K105" s="16"/>
      <c r="L105" s="414"/>
      <c r="M105" s="115" t="str">
        <f t="shared" si="1"/>
        <v xml:space="preserve">   </v>
      </c>
    </row>
    <row r="106" spans="1:13" hidden="1" x14ac:dyDescent="0.2">
      <c r="A106" s="418"/>
      <c r="B106" s="235" t="str">
        <f>Capacidades!M98</f>
        <v xml:space="preserve">   </v>
      </c>
      <c r="C106" s="236"/>
      <c r="D106" s="15"/>
      <c r="E106" s="15"/>
      <c r="F106" s="16"/>
      <c r="G106" s="16"/>
      <c r="H106" s="16"/>
      <c r="I106" s="16"/>
      <c r="J106" s="16"/>
      <c r="K106" s="16"/>
      <c r="L106" s="414"/>
      <c r="M106" s="115" t="str">
        <f t="shared" si="1"/>
        <v xml:space="preserve">   </v>
      </c>
    </row>
    <row r="107" spans="1:13" hidden="1" x14ac:dyDescent="0.2">
      <c r="A107" s="419"/>
      <c r="B107" s="235" t="str">
        <f>Capacidades!M99</f>
        <v xml:space="preserve">   </v>
      </c>
      <c r="C107" s="236"/>
      <c r="D107" s="17"/>
      <c r="E107" s="17"/>
      <c r="F107" s="18"/>
      <c r="G107" s="18"/>
      <c r="H107" s="18"/>
      <c r="I107" s="18"/>
      <c r="J107" s="18"/>
      <c r="K107" s="18"/>
      <c r="L107" s="415"/>
      <c r="M107" s="115" t="str">
        <f t="shared" si="1"/>
        <v xml:space="preserve">   </v>
      </c>
    </row>
    <row r="108" spans="1:13" hidden="1" x14ac:dyDescent="0.2">
      <c r="A108" s="417" t="str">
        <f>Capacidades!L100</f>
        <v xml:space="preserve">       </v>
      </c>
      <c r="B108" s="235" t="str">
        <f>Capacidades!M100</f>
        <v xml:space="preserve">   </v>
      </c>
      <c r="C108" s="236"/>
      <c r="D108" s="13">
        <f>Organización_Modular!F19</f>
        <v>0</v>
      </c>
      <c r="E108" s="13">
        <f>Organización_Modular!G19</f>
        <v>0</v>
      </c>
      <c r="F108" s="13">
        <f>Organización_Modular!H19</f>
        <v>0</v>
      </c>
      <c r="G108" s="13">
        <f>Organización_Modular!I19</f>
        <v>0</v>
      </c>
      <c r="H108" s="14">
        <f>SUM(F108:G108)</f>
        <v>0</v>
      </c>
      <c r="I108" s="14">
        <f>F108*16</f>
        <v>0</v>
      </c>
      <c r="J108" s="14">
        <f>G108*32</f>
        <v>0</v>
      </c>
      <c r="K108" s="14">
        <f>SUM(I108:J108)</f>
        <v>0</v>
      </c>
      <c r="L108" s="413"/>
      <c r="M108" s="115" t="str">
        <f t="shared" si="1"/>
        <v xml:space="preserve">   </v>
      </c>
    </row>
    <row r="109" spans="1:13" hidden="1" x14ac:dyDescent="0.2">
      <c r="A109" s="418"/>
      <c r="B109" s="235" t="str">
        <f>Capacidades!M101</f>
        <v xml:space="preserve">   </v>
      </c>
      <c r="C109" s="236"/>
      <c r="D109" s="15"/>
      <c r="E109" s="15"/>
      <c r="F109" s="16"/>
      <c r="G109" s="16"/>
      <c r="H109" s="16"/>
      <c r="I109" s="16"/>
      <c r="J109" s="16"/>
      <c r="K109" s="16"/>
      <c r="L109" s="414"/>
      <c r="M109" s="115" t="str">
        <f t="shared" si="1"/>
        <v xml:space="preserve">   </v>
      </c>
    </row>
    <row r="110" spans="1:13" hidden="1" x14ac:dyDescent="0.2">
      <c r="A110" s="418"/>
      <c r="B110" s="235" t="str">
        <f>Capacidades!M102</f>
        <v xml:space="preserve">   </v>
      </c>
      <c r="C110" s="236"/>
      <c r="D110" s="15"/>
      <c r="E110" s="15"/>
      <c r="F110" s="16"/>
      <c r="G110" s="16"/>
      <c r="H110" s="16"/>
      <c r="I110" s="16"/>
      <c r="J110" s="16"/>
      <c r="K110" s="16"/>
      <c r="L110" s="414"/>
      <c r="M110" s="115" t="str">
        <f t="shared" si="1"/>
        <v xml:space="preserve">   </v>
      </c>
    </row>
    <row r="111" spans="1:13" hidden="1" x14ac:dyDescent="0.2">
      <c r="A111" s="418"/>
      <c r="B111" s="235" t="str">
        <f>Capacidades!M103</f>
        <v xml:space="preserve">   </v>
      </c>
      <c r="C111" s="236"/>
      <c r="D111" s="15"/>
      <c r="E111" s="15"/>
      <c r="F111" s="16"/>
      <c r="G111" s="16"/>
      <c r="H111" s="16"/>
      <c r="I111" s="16"/>
      <c r="J111" s="16"/>
      <c r="K111" s="16"/>
      <c r="L111" s="414"/>
      <c r="M111" s="115" t="str">
        <f t="shared" si="1"/>
        <v xml:space="preserve">   </v>
      </c>
    </row>
    <row r="112" spans="1:13" hidden="1" x14ac:dyDescent="0.2">
      <c r="A112" s="418"/>
      <c r="B112" s="235" t="str">
        <f>Capacidades!M104</f>
        <v xml:space="preserve">   </v>
      </c>
      <c r="C112" s="236"/>
      <c r="D112" s="15"/>
      <c r="E112" s="15"/>
      <c r="F112" s="16"/>
      <c r="G112" s="16"/>
      <c r="H112" s="16"/>
      <c r="I112" s="16"/>
      <c r="J112" s="16"/>
      <c r="K112" s="16"/>
      <c r="L112" s="414"/>
      <c r="M112" s="115" t="str">
        <f t="shared" si="1"/>
        <v xml:space="preserve">   </v>
      </c>
    </row>
    <row r="113" spans="1:13" hidden="1" x14ac:dyDescent="0.2">
      <c r="A113" s="418"/>
      <c r="B113" s="235" t="str">
        <f>Capacidades!M105</f>
        <v xml:space="preserve">   </v>
      </c>
      <c r="C113" s="236"/>
      <c r="D113" s="15"/>
      <c r="E113" s="15"/>
      <c r="F113" s="16"/>
      <c r="G113" s="16"/>
      <c r="H113" s="16"/>
      <c r="I113" s="16"/>
      <c r="J113" s="16"/>
      <c r="K113" s="16"/>
      <c r="L113" s="414"/>
      <c r="M113" s="115" t="str">
        <f t="shared" si="1"/>
        <v xml:space="preserve">   </v>
      </c>
    </row>
    <row r="114" spans="1:13" hidden="1" x14ac:dyDescent="0.2">
      <c r="A114" s="418"/>
      <c r="B114" s="235" t="str">
        <f>Capacidades!M106</f>
        <v xml:space="preserve">   </v>
      </c>
      <c r="C114" s="236"/>
      <c r="D114" s="15"/>
      <c r="E114" s="15"/>
      <c r="F114" s="16"/>
      <c r="G114" s="16"/>
      <c r="H114" s="16"/>
      <c r="I114" s="16"/>
      <c r="J114" s="16"/>
      <c r="K114" s="16"/>
      <c r="L114" s="414"/>
      <c r="M114" s="115" t="str">
        <f t="shared" si="1"/>
        <v xml:space="preserve">   </v>
      </c>
    </row>
    <row r="115" spans="1:13" hidden="1" x14ac:dyDescent="0.2">
      <c r="A115" s="418"/>
      <c r="B115" s="235" t="str">
        <f>Capacidades!M107</f>
        <v xml:space="preserve">   </v>
      </c>
      <c r="C115" s="236"/>
      <c r="D115" s="15"/>
      <c r="E115" s="15"/>
      <c r="F115" s="16"/>
      <c r="G115" s="16"/>
      <c r="H115" s="16"/>
      <c r="I115" s="16"/>
      <c r="J115" s="16"/>
      <c r="K115" s="16"/>
      <c r="L115" s="414"/>
      <c r="M115" s="115" t="str">
        <f t="shared" si="1"/>
        <v xml:space="preserve">   </v>
      </c>
    </row>
    <row r="116" spans="1:13" hidden="1" x14ac:dyDescent="0.2">
      <c r="A116" s="418"/>
      <c r="B116" s="235" t="str">
        <f>Capacidades!M108</f>
        <v xml:space="preserve">   </v>
      </c>
      <c r="C116" s="236"/>
      <c r="D116" s="15"/>
      <c r="E116" s="15"/>
      <c r="F116" s="16"/>
      <c r="G116" s="16"/>
      <c r="H116" s="16"/>
      <c r="I116" s="16"/>
      <c r="J116" s="16"/>
      <c r="K116" s="16"/>
      <c r="L116" s="414"/>
      <c r="M116" s="115" t="str">
        <f t="shared" si="1"/>
        <v xml:space="preserve">   </v>
      </c>
    </row>
    <row r="117" spans="1:13" hidden="1" x14ac:dyDescent="0.2">
      <c r="A117" s="419"/>
      <c r="B117" s="235" t="str">
        <f>Capacidades!M109</f>
        <v xml:space="preserve">   </v>
      </c>
      <c r="C117" s="236"/>
      <c r="D117" s="17"/>
      <c r="E117" s="17"/>
      <c r="F117" s="18"/>
      <c r="G117" s="18"/>
      <c r="H117" s="18"/>
      <c r="I117" s="18"/>
      <c r="J117" s="18"/>
      <c r="K117" s="18"/>
      <c r="L117" s="415"/>
      <c r="M117" s="115" t="str">
        <f t="shared" si="1"/>
        <v xml:space="preserve">   </v>
      </c>
    </row>
    <row r="118" spans="1:13" hidden="1" x14ac:dyDescent="0.2">
      <c r="A118" s="417" t="str">
        <f>Capacidades!L110</f>
        <v xml:space="preserve">       </v>
      </c>
      <c r="B118" s="235" t="str">
        <f>Capacidades!M110</f>
        <v xml:space="preserve">   </v>
      </c>
      <c r="C118" s="236"/>
      <c r="D118" s="13">
        <f>Organización_Modular!F20</f>
        <v>0</v>
      </c>
      <c r="E118" s="13">
        <f>Organización_Modular!G20</f>
        <v>0</v>
      </c>
      <c r="F118" s="13">
        <f>Organización_Modular!H20</f>
        <v>0</v>
      </c>
      <c r="G118" s="13">
        <f>Organización_Modular!I20</f>
        <v>0</v>
      </c>
      <c r="H118" s="14">
        <f>SUM(F118:G118)</f>
        <v>0</v>
      </c>
      <c r="I118" s="14">
        <f>F118*16</f>
        <v>0</v>
      </c>
      <c r="J118" s="14">
        <f>G118*32</f>
        <v>0</v>
      </c>
      <c r="K118" s="14">
        <f>SUM(I118:J118)</f>
        <v>0</v>
      </c>
      <c r="L118" s="413"/>
      <c r="M118" s="115" t="str">
        <f t="shared" si="1"/>
        <v xml:space="preserve">   </v>
      </c>
    </row>
    <row r="119" spans="1:13" hidden="1" x14ac:dyDescent="0.2">
      <c r="A119" s="418"/>
      <c r="B119" s="235" t="str">
        <f>Capacidades!M111</f>
        <v xml:space="preserve">   </v>
      </c>
      <c r="C119" s="236"/>
      <c r="D119" s="15"/>
      <c r="E119" s="15"/>
      <c r="F119" s="16"/>
      <c r="G119" s="16"/>
      <c r="H119" s="16"/>
      <c r="I119" s="16"/>
      <c r="J119" s="16"/>
      <c r="K119" s="16"/>
      <c r="L119" s="414"/>
      <c r="M119" s="115" t="str">
        <f t="shared" si="1"/>
        <v xml:space="preserve">   </v>
      </c>
    </row>
    <row r="120" spans="1:13" hidden="1" x14ac:dyDescent="0.2">
      <c r="A120" s="418"/>
      <c r="B120" s="235" t="str">
        <f>Capacidades!M112</f>
        <v xml:space="preserve">   </v>
      </c>
      <c r="C120" s="236"/>
      <c r="D120" s="15"/>
      <c r="E120" s="15"/>
      <c r="F120" s="16"/>
      <c r="G120" s="16"/>
      <c r="H120" s="16"/>
      <c r="I120" s="16"/>
      <c r="J120" s="16"/>
      <c r="K120" s="16"/>
      <c r="L120" s="414"/>
      <c r="M120" s="115" t="str">
        <f t="shared" si="1"/>
        <v xml:space="preserve">   </v>
      </c>
    </row>
    <row r="121" spans="1:13" hidden="1" x14ac:dyDescent="0.2">
      <c r="A121" s="418"/>
      <c r="B121" s="235" t="str">
        <f>Capacidades!M113</f>
        <v xml:space="preserve">   </v>
      </c>
      <c r="C121" s="236"/>
      <c r="D121" s="15"/>
      <c r="E121" s="15"/>
      <c r="F121" s="16"/>
      <c r="G121" s="16"/>
      <c r="H121" s="16"/>
      <c r="I121" s="16"/>
      <c r="J121" s="16"/>
      <c r="K121" s="16"/>
      <c r="L121" s="414"/>
      <c r="M121" s="115" t="str">
        <f t="shared" si="1"/>
        <v xml:space="preserve">   </v>
      </c>
    </row>
    <row r="122" spans="1:13" hidden="1" x14ac:dyDescent="0.2">
      <c r="A122" s="418"/>
      <c r="B122" s="235" t="str">
        <f>Capacidades!M114</f>
        <v xml:space="preserve">   </v>
      </c>
      <c r="C122" s="236"/>
      <c r="D122" s="15"/>
      <c r="E122" s="15"/>
      <c r="F122" s="16"/>
      <c r="G122" s="16"/>
      <c r="H122" s="16"/>
      <c r="I122" s="16"/>
      <c r="J122" s="16"/>
      <c r="K122" s="16"/>
      <c r="L122" s="414"/>
      <c r="M122" s="115" t="str">
        <f t="shared" si="1"/>
        <v xml:space="preserve">   </v>
      </c>
    </row>
    <row r="123" spans="1:13" hidden="1" x14ac:dyDescent="0.2">
      <c r="A123" s="418"/>
      <c r="B123" s="235" t="str">
        <f>Capacidades!M115</f>
        <v xml:space="preserve">   </v>
      </c>
      <c r="C123" s="236"/>
      <c r="D123" s="15"/>
      <c r="E123" s="15"/>
      <c r="F123" s="16"/>
      <c r="G123" s="16"/>
      <c r="H123" s="16"/>
      <c r="I123" s="16"/>
      <c r="J123" s="16"/>
      <c r="K123" s="16"/>
      <c r="L123" s="414"/>
      <c r="M123" s="115" t="str">
        <f t="shared" si="1"/>
        <v xml:space="preserve">   </v>
      </c>
    </row>
    <row r="124" spans="1:13" hidden="1" x14ac:dyDescent="0.2">
      <c r="A124" s="418"/>
      <c r="B124" s="235" t="str">
        <f>Capacidades!M116</f>
        <v xml:space="preserve">   </v>
      </c>
      <c r="C124" s="236"/>
      <c r="D124" s="15"/>
      <c r="E124" s="15"/>
      <c r="F124" s="16"/>
      <c r="G124" s="16"/>
      <c r="H124" s="16"/>
      <c r="I124" s="16"/>
      <c r="J124" s="16"/>
      <c r="K124" s="16"/>
      <c r="L124" s="414"/>
      <c r="M124" s="115" t="str">
        <f t="shared" si="1"/>
        <v xml:space="preserve">   </v>
      </c>
    </row>
    <row r="125" spans="1:13" hidden="1" x14ac:dyDescent="0.2">
      <c r="A125" s="418"/>
      <c r="B125" s="235" t="str">
        <f>Capacidades!M117</f>
        <v xml:space="preserve">   </v>
      </c>
      <c r="C125" s="236"/>
      <c r="D125" s="15"/>
      <c r="E125" s="15"/>
      <c r="F125" s="16"/>
      <c r="G125" s="16"/>
      <c r="H125" s="16"/>
      <c r="I125" s="16"/>
      <c r="J125" s="16"/>
      <c r="K125" s="16"/>
      <c r="L125" s="414"/>
      <c r="M125" s="115" t="str">
        <f t="shared" si="1"/>
        <v xml:space="preserve">   </v>
      </c>
    </row>
    <row r="126" spans="1:13" hidden="1" x14ac:dyDescent="0.2">
      <c r="A126" s="418"/>
      <c r="B126" s="235" t="str">
        <f>Capacidades!M118</f>
        <v xml:space="preserve">   </v>
      </c>
      <c r="C126" s="236"/>
      <c r="D126" s="15"/>
      <c r="E126" s="15"/>
      <c r="F126" s="16"/>
      <c r="G126" s="16"/>
      <c r="H126" s="16"/>
      <c r="I126" s="16"/>
      <c r="J126" s="16"/>
      <c r="K126" s="16"/>
      <c r="L126" s="414"/>
      <c r="M126" s="115" t="str">
        <f t="shared" si="1"/>
        <v xml:space="preserve">   </v>
      </c>
    </row>
    <row r="127" spans="1:13" hidden="1" x14ac:dyDescent="0.2">
      <c r="A127" s="419"/>
      <c r="B127" s="235" t="str">
        <f>Capacidades!M119</f>
        <v xml:space="preserve">   </v>
      </c>
      <c r="C127" s="236"/>
      <c r="D127" s="17"/>
      <c r="E127" s="17"/>
      <c r="F127" s="18"/>
      <c r="G127" s="18"/>
      <c r="H127" s="18"/>
      <c r="I127" s="18"/>
      <c r="J127" s="18"/>
      <c r="K127" s="18"/>
      <c r="L127" s="415"/>
      <c r="M127" s="115" t="str">
        <f t="shared" si="1"/>
        <v xml:space="preserve">   </v>
      </c>
    </row>
    <row r="128" spans="1:13" hidden="1" x14ac:dyDescent="0.2">
      <c r="A128" s="417" t="str">
        <f>Capacidades!L120</f>
        <v xml:space="preserve">       </v>
      </c>
      <c r="B128" s="235" t="str">
        <f>Capacidades!M120</f>
        <v xml:space="preserve">   </v>
      </c>
      <c r="C128" s="236"/>
      <c r="D128" s="13">
        <f>Organización_Modular!F21</f>
        <v>0</v>
      </c>
      <c r="E128" s="13">
        <f>Organización_Modular!G21</f>
        <v>0</v>
      </c>
      <c r="F128" s="13">
        <f>Organización_Modular!H21</f>
        <v>0</v>
      </c>
      <c r="G128" s="13">
        <f>Organización_Modular!I21</f>
        <v>0</v>
      </c>
      <c r="H128" s="14">
        <f>SUM(F128:G128)</f>
        <v>0</v>
      </c>
      <c r="I128" s="14">
        <f>F128*16</f>
        <v>0</v>
      </c>
      <c r="J128" s="14">
        <f>G128*32</f>
        <v>0</v>
      </c>
      <c r="K128" s="14">
        <f>SUM(I128:J128)</f>
        <v>0</v>
      </c>
      <c r="L128" s="413"/>
      <c r="M128" s="115" t="str">
        <f t="shared" si="1"/>
        <v xml:space="preserve">   </v>
      </c>
    </row>
    <row r="129" spans="1:13" hidden="1" x14ac:dyDescent="0.2">
      <c r="A129" s="418"/>
      <c r="B129" s="235" t="str">
        <f>Capacidades!M121</f>
        <v xml:space="preserve">   </v>
      </c>
      <c r="C129" s="236"/>
      <c r="D129" s="15"/>
      <c r="E129" s="15"/>
      <c r="F129" s="16"/>
      <c r="G129" s="16"/>
      <c r="H129" s="16"/>
      <c r="I129" s="16"/>
      <c r="J129" s="16"/>
      <c r="K129" s="16"/>
      <c r="L129" s="414"/>
      <c r="M129" s="115" t="str">
        <f t="shared" si="1"/>
        <v xml:space="preserve">   </v>
      </c>
    </row>
    <row r="130" spans="1:13" hidden="1" x14ac:dyDescent="0.2">
      <c r="A130" s="418"/>
      <c r="B130" s="235" t="str">
        <f>Capacidades!M122</f>
        <v xml:space="preserve">   </v>
      </c>
      <c r="C130" s="236"/>
      <c r="D130" s="15"/>
      <c r="E130" s="15"/>
      <c r="F130" s="16"/>
      <c r="G130" s="16"/>
      <c r="H130" s="16"/>
      <c r="I130" s="16"/>
      <c r="J130" s="16"/>
      <c r="K130" s="16"/>
      <c r="L130" s="414"/>
      <c r="M130" s="115" t="str">
        <f t="shared" si="1"/>
        <v xml:space="preserve">   </v>
      </c>
    </row>
    <row r="131" spans="1:13" hidden="1" x14ac:dyDescent="0.2">
      <c r="A131" s="418"/>
      <c r="B131" s="235" t="str">
        <f>Capacidades!M123</f>
        <v xml:space="preserve">   </v>
      </c>
      <c r="C131" s="236"/>
      <c r="D131" s="15"/>
      <c r="E131" s="15"/>
      <c r="F131" s="16"/>
      <c r="G131" s="16"/>
      <c r="H131" s="16"/>
      <c r="I131" s="16"/>
      <c r="J131" s="16"/>
      <c r="K131" s="16"/>
      <c r="L131" s="414"/>
      <c r="M131" s="115" t="str">
        <f t="shared" si="1"/>
        <v xml:space="preserve">   </v>
      </c>
    </row>
    <row r="132" spans="1:13" hidden="1" x14ac:dyDescent="0.2">
      <c r="A132" s="418"/>
      <c r="B132" s="235" t="str">
        <f>Capacidades!M124</f>
        <v xml:space="preserve">   </v>
      </c>
      <c r="C132" s="236"/>
      <c r="D132" s="15"/>
      <c r="E132" s="15"/>
      <c r="F132" s="16"/>
      <c r="G132" s="16"/>
      <c r="H132" s="16"/>
      <c r="I132" s="16"/>
      <c r="J132" s="16"/>
      <c r="K132" s="16"/>
      <c r="L132" s="414"/>
      <c r="M132" s="115" t="str">
        <f t="shared" si="1"/>
        <v xml:space="preserve">   </v>
      </c>
    </row>
    <row r="133" spans="1:13" hidden="1" x14ac:dyDescent="0.2">
      <c r="A133" s="418"/>
      <c r="B133" s="235" t="str">
        <f>Capacidades!M125</f>
        <v xml:space="preserve">   </v>
      </c>
      <c r="C133" s="236"/>
      <c r="D133" s="15"/>
      <c r="E133" s="15"/>
      <c r="F133" s="16"/>
      <c r="G133" s="16"/>
      <c r="H133" s="16"/>
      <c r="I133" s="16"/>
      <c r="J133" s="16"/>
      <c r="K133" s="16"/>
      <c r="L133" s="414"/>
      <c r="M133" s="115" t="str">
        <f t="shared" si="1"/>
        <v xml:space="preserve">   </v>
      </c>
    </row>
    <row r="134" spans="1:13" hidden="1" x14ac:dyDescent="0.2">
      <c r="A134" s="418"/>
      <c r="B134" s="235" t="str">
        <f>Capacidades!M126</f>
        <v xml:space="preserve">   </v>
      </c>
      <c r="C134" s="236"/>
      <c r="D134" s="15"/>
      <c r="E134" s="15"/>
      <c r="F134" s="16"/>
      <c r="G134" s="16"/>
      <c r="H134" s="16"/>
      <c r="I134" s="16"/>
      <c r="J134" s="16"/>
      <c r="K134" s="16"/>
      <c r="L134" s="414"/>
      <c r="M134" s="115" t="str">
        <f t="shared" si="1"/>
        <v xml:space="preserve">   </v>
      </c>
    </row>
    <row r="135" spans="1:13" hidden="1" x14ac:dyDescent="0.2">
      <c r="A135" s="418"/>
      <c r="B135" s="235" t="str">
        <f>Capacidades!M127</f>
        <v xml:space="preserve">   </v>
      </c>
      <c r="C135" s="236"/>
      <c r="D135" s="15"/>
      <c r="E135" s="15"/>
      <c r="F135" s="16"/>
      <c r="G135" s="16"/>
      <c r="H135" s="16"/>
      <c r="I135" s="16"/>
      <c r="J135" s="16"/>
      <c r="K135" s="16"/>
      <c r="L135" s="414"/>
      <c r="M135" s="115" t="str">
        <f t="shared" si="1"/>
        <v xml:space="preserve">   </v>
      </c>
    </row>
    <row r="136" spans="1:13" hidden="1" x14ac:dyDescent="0.2">
      <c r="A136" s="418"/>
      <c r="B136" s="235" t="str">
        <f>Capacidades!M128</f>
        <v xml:space="preserve">   </v>
      </c>
      <c r="C136" s="236"/>
      <c r="D136" s="15"/>
      <c r="E136" s="15"/>
      <c r="F136" s="16"/>
      <c r="G136" s="16"/>
      <c r="H136" s="16"/>
      <c r="I136" s="16"/>
      <c r="J136" s="16"/>
      <c r="K136" s="16"/>
      <c r="L136" s="414"/>
      <c r="M136" s="115" t="str">
        <f t="shared" si="1"/>
        <v xml:space="preserve">   </v>
      </c>
    </row>
    <row r="137" spans="1:13" hidden="1" x14ac:dyDescent="0.2">
      <c r="A137" s="419"/>
      <c r="B137" s="235" t="str">
        <f>Capacidades!M129</f>
        <v xml:space="preserve">   </v>
      </c>
      <c r="C137" s="236"/>
      <c r="D137" s="17"/>
      <c r="E137" s="17"/>
      <c r="F137" s="18"/>
      <c r="G137" s="18"/>
      <c r="H137" s="18"/>
      <c r="I137" s="18"/>
      <c r="J137" s="18"/>
      <c r="K137" s="18"/>
      <c r="L137" s="415"/>
      <c r="M137" s="115" t="str">
        <f t="shared" si="1"/>
        <v xml:space="preserve">   </v>
      </c>
    </row>
    <row r="138" spans="1:13" hidden="1" x14ac:dyDescent="0.2">
      <c r="A138" s="417" t="str">
        <f>Capacidades!L130</f>
        <v xml:space="preserve">       </v>
      </c>
      <c r="B138" s="235" t="str">
        <f>Capacidades!M130</f>
        <v xml:space="preserve">   </v>
      </c>
      <c r="C138" s="236"/>
      <c r="D138" s="13">
        <f>Organización_Modular!F22</f>
        <v>0</v>
      </c>
      <c r="E138" s="13">
        <f>Organización_Modular!G22</f>
        <v>0</v>
      </c>
      <c r="F138" s="13">
        <f>Organización_Modular!H22</f>
        <v>0</v>
      </c>
      <c r="G138" s="13">
        <f>Organización_Modular!I22</f>
        <v>0</v>
      </c>
      <c r="H138" s="14">
        <f>SUM(F138:G138)</f>
        <v>0</v>
      </c>
      <c r="I138" s="14">
        <f>F138*16</f>
        <v>0</v>
      </c>
      <c r="J138" s="14">
        <f>G138*32</f>
        <v>0</v>
      </c>
      <c r="K138" s="14">
        <f>SUM(I138:J138)</f>
        <v>0</v>
      </c>
      <c r="L138" s="413"/>
      <c r="M138" s="115" t="str">
        <f t="shared" si="1"/>
        <v xml:space="preserve">   </v>
      </c>
    </row>
    <row r="139" spans="1:13" hidden="1" x14ac:dyDescent="0.2">
      <c r="A139" s="418"/>
      <c r="B139" s="235" t="str">
        <f>Capacidades!M131</f>
        <v xml:space="preserve">   </v>
      </c>
      <c r="C139" s="236"/>
      <c r="D139" s="15"/>
      <c r="E139" s="15"/>
      <c r="F139" s="16"/>
      <c r="G139" s="16"/>
      <c r="H139" s="16"/>
      <c r="I139" s="16"/>
      <c r="J139" s="16"/>
      <c r="K139" s="16"/>
      <c r="L139" s="414"/>
      <c r="M139" s="115" t="str">
        <f t="shared" si="1"/>
        <v xml:space="preserve">   </v>
      </c>
    </row>
    <row r="140" spans="1:13" hidden="1" x14ac:dyDescent="0.2">
      <c r="A140" s="418"/>
      <c r="B140" s="235" t="str">
        <f>Capacidades!M132</f>
        <v xml:space="preserve">   </v>
      </c>
      <c r="C140" s="236"/>
      <c r="D140" s="15"/>
      <c r="E140" s="15"/>
      <c r="F140" s="16"/>
      <c r="G140" s="16"/>
      <c r="H140" s="16"/>
      <c r="I140" s="16"/>
      <c r="J140" s="16"/>
      <c r="K140" s="16"/>
      <c r="L140" s="414"/>
      <c r="M140" s="115" t="str">
        <f t="shared" si="1"/>
        <v xml:space="preserve">   </v>
      </c>
    </row>
    <row r="141" spans="1:13" hidden="1" x14ac:dyDescent="0.2">
      <c r="A141" s="418"/>
      <c r="B141" s="235" t="str">
        <f>Capacidades!M133</f>
        <v xml:space="preserve">   </v>
      </c>
      <c r="C141" s="236"/>
      <c r="D141" s="15"/>
      <c r="E141" s="15"/>
      <c r="F141" s="16"/>
      <c r="G141" s="16"/>
      <c r="H141" s="16"/>
      <c r="I141" s="16"/>
      <c r="J141" s="16"/>
      <c r="K141" s="16"/>
      <c r="L141" s="414"/>
      <c r="M141" s="115" t="str">
        <f t="shared" si="1"/>
        <v xml:space="preserve">   </v>
      </c>
    </row>
    <row r="142" spans="1:13" hidden="1" x14ac:dyDescent="0.2">
      <c r="A142" s="418"/>
      <c r="B142" s="235" t="str">
        <f>Capacidades!M134</f>
        <v xml:space="preserve">   </v>
      </c>
      <c r="C142" s="236"/>
      <c r="D142" s="15"/>
      <c r="E142" s="15"/>
      <c r="F142" s="16"/>
      <c r="G142" s="16"/>
      <c r="H142" s="16"/>
      <c r="I142" s="16"/>
      <c r="J142" s="16"/>
      <c r="K142" s="16"/>
      <c r="L142" s="414"/>
      <c r="M142" s="115" t="str">
        <f t="shared" si="1"/>
        <v xml:space="preserve">   </v>
      </c>
    </row>
    <row r="143" spans="1:13" hidden="1" x14ac:dyDescent="0.2">
      <c r="A143" s="418"/>
      <c r="B143" s="235" t="str">
        <f>Capacidades!M135</f>
        <v xml:space="preserve">   </v>
      </c>
      <c r="C143" s="236"/>
      <c r="D143" s="15"/>
      <c r="E143" s="15"/>
      <c r="F143" s="16"/>
      <c r="G143" s="16"/>
      <c r="H143" s="16"/>
      <c r="I143" s="16"/>
      <c r="J143" s="16"/>
      <c r="K143" s="16"/>
      <c r="L143" s="414"/>
      <c r="M143" s="115" t="str">
        <f t="shared" si="1"/>
        <v xml:space="preserve">   </v>
      </c>
    </row>
    <row r="144" spans="1:13" hidden="1" x14ac:dyDescent="0.2">
      <c r="A144" s="418"/>
      <c r="B144" s="235" t="str">
        <f>Capacidades!M136</f>
        <v xml:space="preserve">   </v>
      </c>
      <c r="C144" s="236"/>
      <c r="D144" s="15"/>
      <c r="E144" s="15"/>
      <c r="F144" s="16"/>
      <c r="G144" s="16"/>
      <c r="H144" s="16"/>
      <c r="I144" s="16"/>
      <c r="J144" s="16"/>
      <c r="K144" s="16"/>
      <c r="L144" s="414"/>
      <c r="M144" s="115" t="str">
        <f t="shared" si="1"/>
        <v xml:space="preserve">   </v>
      </c>
    </row>
    <row r="145" spans="1:13" hidden="1" x14ac:dyDescent="0.2">
      <c r="A145" s="418"/>
      <c r="B145" s="235" t="str">
        <f>Capacidades!M137</f>
        <v xml:space="preserve">   </v>
      </c>
      <c r="C145" s="236"/>
      <c r="D145" s="15"/>
      <c r="E145" s="15"/>
      <c r="F145" s="16"/>
      <c r="G145" s="16"/>
      <c r="H145" s="16"/>
      <c r="I145" s="16"/>
      <c r="J145" s="16"/>
      <c r="K145" s="16"/>
      <c r="L145" s="414"/>
      <c r="M145" s="115" t="str">
        <f t="shared" si="1"/>
        <v xml:space="preserve">   </v>
      </c>
    </row>
    <row r="146" spans="1:13" hidden="1" x14ac:dyDescent="0.2">
      <c r="A146" s="418"/>
      <c r="B146" s="235" t="str">
        <f>Capacidades!M138</f>
        <v xml:space="preserve">   </v>
      </c>
      <c r="C146" s="236"/>
      <c r="D146" s="15"/>
      <c r="E146" s="15"/>
      <c r="F146" s="16"/>
      <c r="G146" s="16"/>
      <c r="H146" s="16"/>
      <c r="I146" s="16"/>
      <c r="J146" s="16"/>
      <c r="K146" s="16"/>
      <c r="L146" s="414"/>
      <c r="M146" s="115" t="str">
        <f t="shared" si="1"/>
        <v xml:space="preserve">   </v>
      </c>
    </row>
    <row r="147" spans="1:13" hidden="1" x14ac:dyDescent="0.2">
      <c r="A147" s="419"/>
      <c r="B147" s="235" t="str">
        <f>Capacidades!M139</f>
        <v xml:space="preserve">   </v>
      </c>
      <c r="C147" s="236"/>
      <c r="D147" s="17"/>
      <c r="E147" s="17"/>
      <c r="F147" s="18"/>
      <c r="G147" s="18"/>
      <c r="H147" s="18"/>
      <c r="I147" s="18"/>
      <c r="J147" s="18"/>
      <c r="K147" s="18"/>
      <c r="L147" s="415"/>
      <c r="M147" s="115" t="str">
        <f t="shared" ref="M147:M210" si="2">B147</f>
        <v xml:space="preserve">   </v>
      </c>
    </row>
    <row r="148" spans="1:13" hidden="1" x14ac:dyDescent="0.2">
      <c r="A148" s="417" t="str">
        <f>Capacidades!L140</f>
        <v xml:space="preserve">       </v>
      </c>
      <c r="B148" s="235" t="str">
        <f>Capacidades!M140</f>
        <v xml:space="preserve">   </v>
      </c>
      <c r="C148" s="236"/>
      <c r="D148" s="13">
        <f>Organización_Modular!F23</f>
        <v>0</v>
      </c>
      <c r="E148" s="13">
        <f>Organización_Modular!G23</f>
        <v>0</v>
      </c>
      <c r="F148" s="13">
        <f>Organización_Modular!H23</f>
        <v>0</v>
      </c>
      <c r="G148" s="13">
        <f>Organización_Modular!I23</f>
        <v>0</v>
      </c>
      <c r="H148" s="14">
        <f>SUM(F148:G148)</f>
        <v>0</v>
      </c>
      <c r="I148" s="14">
        <f>F148*16</f>
        <v>0</v>
      </c>
      <c r="J148" s="14">
        <f>G148*32</f>
        <v>0</v>
      </c>
      <c r="K148" s="14">
        <f>SUM(I148:J148)</f>
        <v>0</v>
      </c>
      <c r="L148" s="413"/>
      <c r="M148" s="115" t="str">
        <f t="shared" si="2"/>
        <v xml:space="preserve">   </v>
      </c>
    </row>
    <row r="149" spans="1:13" hidden="1" x14ac:dyDescent="0.2">
      <c r="A149" s="418"/>
      <c r="B149" s="235" t="str">
        <f>Capacidades!M141</f>
        <v xml:space="preserve">   </v>
      </c>
      <c r="C149" s="236"/>
      <c r="D149" s="15"/>
      <c r="E149" s="15"/>
      <c r="F149" s="16"/>
      <c r="G149" s="16"/>
      <c r="H149" s="16"/>
      <c r="I149" s="16"/>
      <c r="J149" s="16"/>
      <c r="K149" s="16"/>
      <c r="L149" s="414"/>
      <c r="M149" s="115" t="str">
        <f t="shared" si="2"/>
        <v xml:space="preserve">   </v>
      </c>
    </row>
    <row r="150" spans="1:13" hidden="1" x14ac:dyDescent="0.2">
      <c r="A150" s="418"/>
      <c r="B150" s="235" t="str">
        <f>Capacidades!M142</f>
        <v xml:space="preserve">   </v>
      </c>
      <c r="C150" s="236"/>
      <c r="D150" s="15"/>
      <c r="E150" s="15"/>
      <c r="F150" s="16"/>
      <c r="G150" s="16"/>
      <c r="H150" s="16"/>
      <c r="I150" s="16"/>
      <c r="J150" s="16"/>
      <c r="K150" s="16"/>
      <c r="L150" s="414"/>
      <c r="M150" s="115" t="str">
        <f t="shared" si="2"/>
        <v xml:space="preserve">   </v>
      </c>
    </row>
    <row r="151" spans="1:13" hidden="1" x14ac:dyDescent="0.2">
      <c r="A151" s="418"/>
      <c r="B151" s="235" t="str">
        <f>Capacidades!M143</f>
        <v xml:space="preserve">   </v>
      </c>
      <c r="C151" s="236"/>
      <c r="D151" s="15"/>
      <c r="E151" s="15"/>
      <c r="F151" s="16"/>
      <c r="G151" s="16"/>
      <c r="H151" s="16"/>
      <c r="I151" s="16"/>
      <c r="J151" s="16"/>
      <c r="K151" s="16"/>
      <c r="L151" s="414"/>
      <c r="M151" s="115" t="str">
        <f t="shared" si="2"/>
        <v xml:space="preserve">   </v>
      </c>
    </row>
    <row r="152" spans="1:13" hidden="1" x14ac:dyDescent="0.2">
      <c r="A152" s="418"/>
      <c r="B152" s="235" t="str">
        <f>Capacidades!M144</f>
        <v xml:space="preserve">   </v>
      </c>
      <c r="C152" s="236"/>
      <c r="D152" s="15"/>
      <c r="E152" s="15"/>
      <c r="F152" s="16"/>
      <c r="G152" s="16"/>
      <c r="H152" s="16"/>
      <c r="I152" s="16"/>
      <c r="J152" s="16"/>
      <c r="K152" s="16"/>
      <c r="L152" s="414"/>
      <c r="M152" s="115" t="str">
        <f t="shared" si="2"/>
        <v xml:space="preserve">   </v>
      </c>
    </row>
    <row r="153" spans="1:13" hidden="1" x14ac:dyDescent="0.2">
      <c r="A153" s="418"/>
      <c r="B153" s="235" t="str">
        <f>Capacidades!M145</f>
        <v xml:space="preserve">   </v>
      </c>
      <c r="C153" s="236"/>
      <c r="D153" s="15"/>
      <c r="E153" s="15"/>
      <c r="F153" s="16"/>
      <c r="G153" s="16"/>
      <c r="H153" s="16"/>
      <c r="I153" s="16"/>
      <c r="J153" s="16"/>
      <c r="K153" s="16"/>
      <c r="L153" s="414"/>
      <c r="M153" s="115" t="str">
        <f t="shared" si="2"/>
        <v xml:space="preserve">   </v>
      </c>
    </row>
    <row r="154" spans="1:13" hidden="1" x14ac:dyDescent="0.2">
      <c r="A154" s="418"/>
      <c r="B154" s="235" t="str">
        <f>Capacidades!M146</f>
        <v xml:space="preserve">   </v>
      </c>
      <c r="C154" s="236"/>
      <c r="D154" s="15"/>
      <c r="E154" s="15"/>
      <c r="F154" s="16"/>
      <c r="G154" s="16"/>
      <c r="H154" s="16"/>
      <c r="I154" s="16"/>
      <c r="J154" s="16"/>
      <c r="K154" s="16"/>
      <c r="L154" s="414"/>
      <c r="M154" s="115" t="str">
        <f t="shared" si="2"/>
        <v xml:space="preserve">   </v>
      </c>
    </row>
    <row r="155" spans="1:13" hidden="1" x14ac:dyDescent="0.2">
      <c r="A155" s="418"/>
      <c r="B155" s="235" t="str">
        <f>Capacidades!M147</f>
        <v xml:space="preserve">   </v>
      </c>
      <c r="C155" s="236"/>
      <c r="D155" s="15"/>
      <c r="E155" s="15"/>
      <c r="F155" s="16"/>
      <c r="G155" s="16"/>
      <c r="H155" s="16"/>
      <c r="I155" s="16"/>
      <c r="J155" s="16"/>
      <c r="K155" s="16"/>
      <c r="L155" s="414"/>
      <c r="M155" s="115" t="str">
        <f t="shared" si="2"/>
        <v xml:space="preserve">   </v>
      </c>
    </row>
    <row r="156" spans="1:13" hidden="1" x14ac:dyDescent="0.2">
      <c r="A156" s="418"/>
      <c r="B156" s="235" t="str">
        <f>Capacidades!M148</f>
        <v xml:space="preserve">   </v>
      </c>
      <c r="C156" s="236"/>
      <c r="D156" s="15"/>
      <c r="E156" s="15"/>
      <c r="F156" s="16"/>
      <c r="G156" s="16"/>
      <c r="H156" s="16"/>
      <c r="I156" s="16"/>
      <c r="J156" s="16"/>
      <c r="K156" s="16"/>
      <c r="L156" s="414"/>
      <c r="M156" s="115" t="str">
        <f t="shared" si="2"/>
        <v xml:space="preserve">   </v>
      </c>
    </row>
    <row r="157" spans="1:13" hidden="1" x14ac:dyDescent="0.2">
      <c r="A157" s="419"/>
      <c r="B157" s="235" t="str">
        <f>Capacidades!M149</f>
        <v xml:space="preserve">   </v>
      </c>
      <c r="C157" s="236"/>
      <c r="D157" s="17"/>
      <c r="E157" s="17"/>
      <c r="F157" s="18"/>
      <c r="G157" s="18"/>
      <c r="H157" s="18"/>
      <c r="I157" s="18"/>
      <c r="J157" s="18"/>
      <c r="K157" s="18"/>
      <c r="L157" s="415"/>
      <c r="M157" s="115" t="str">
        <f t="shared" si="2"/>
        <v xml:space="preserve">   </v>
      </c>
    </row>
    <row r="158" spans="1:13" hidden="1" x14ac:dyDescent="0.2">
      <c r="A158" s="417" t="str">
        <f>Capacidades!L150</f>
        <v xml:space="preserve">       </v>
      </c>
      <c r="B158" s="235" t="str">
        <f>Capacidades!M150</f>
        <v xml:space="preserve">   </v>
      </c>
      <c r="C158" s="236"/>
      <c r="D158" s="13">
        <f>Organización_Modular!F24</f>
        <v>0</v>
      </c>
      <c r="E158" s="13">
        <f>Organización_Modular!G24</f>
        <v>0</v>
      </c>
      <c r="F158" s="13">
        <f>Organización_Modular!H24</f>
        <v>0</v>
      </c>
      <c r="G158" s="13">
        <f>Organización_Modular!I24</f>
        <v>0</v>
      </c>
      <c r="H158" s="14">
        <f>SUM(F158:G158)</f>
        <v>0</v>
      </c>
      <c r="I158" s="14">
        <f>F158*16</f>
        <v>0</v>
      </c>
      <c r="J158" s="14">
        <f>G158*32</f>
        <v>0</v>
      </c>
      <c r="K158" s="14">
        <f>SUM(I158:J158)</f>
        <v>0</v>
      </c>
      <c r="L158" s="413"/>
      <c r="M158" s="115" t="str">
        <f t="shared" si="2"/>
        <v xml:space="preserve">   </v>
      </c>
    </row>
    <row r="159" spans="1:13" hidden="1" x14ac:dyDescent="0.2">
      <c r="A159" s="418"/>
      <c r="B159" s="235" t="str">
        <f>Capacidades!M151</f>
        <v xml:space="preserve">   </v>
      </c>
      <c r="C159" s="236"/>
      <c r="D159" s="15"/>
      <c r="E159" s="15"/>
      <c r="F159" s="16"/>
      <c r="G159" s="16"/>
      <c r="H159" s="16"/>
      <c r="I159" s="16"/>
      <c r="J159" s="16"/>
      <c r="K159" s="16"/>
      <c r="L159" s="414"/>
      <c r="M159" s="115" t="str">
        <f t="shared" si="2"/>
        <v xml:space="preserve">   </v>
      </c>
    </row>
    <row r="160" spans="1:13" hidden="1" x14ac:dyDescent="0.2">
      <c r="A160" s="418"/>
      <c r="B160" s="235" t="str">
        <f>Capacidades!M152</f>
        <v xml:space="preserve">   </v>
      </c>
      <c r="C160" s="236"/>
      <c r="D160" s="15"/>
      <c r="E160" s="15"/>
      <c r="F160" s="16"/>
      <c r="G160" s="16"/>
      <c r="H160" s="16"/>
      <c r="I160" s="16"/>
      <c r="J160" s="16"/>
      <c r="K160" s="16"/>
      <c r="L160" s="414"/>
      <c r="M160" s="115" t="str">
        <f t="shared" si="2"/>
        <v xml:space="preserve">   </v>
      </c>
    </row>
    <row r="161" spans="1:13" hidden="1" x14ac:dyDescent="0.2">
      <c r="A161" s="418"/>
      <c r="B161" s="235" t="str">
        <f>Capacidades!M153</f>
        <v xml:space="preserve">   </v>
      </c>
      <c r="C161" s="236"/>
      <c r="D161" s="15"/>
      <c r="E161" s="15"/>
      <c r="F161" s="16"/>
      <c r="G161" s="16"/>
      <c r="H161" s="16"/>
      <c r="I161" s="16"/>
      <c r="J161" s="16"/>
      <c r="K161" s="16"/>
      <c r="L161" s="414"/>
      <c r="M161" s="115" t="str">
        <f t="shared" si="2"/>
        <v xml:space="preserve">   </v>
      </c>
    </row>
    <row r="162" spans="1:13" hidden="1" x14ac:dyDescent="0.2">
      <c r="A162" s="418"/>
      <c r="B162" s="235" t="str">
        <f>Capacidades!M154</f>
        <v xml:space="preserve">   </v>
      </c>
      <c r="C162" s="236"/>
      <c r="D162" s="15"/>
      <c r="E162" s="15"/>
      <c r="F162" s="16"/>
      <c r="G162" s="16"/>
      <c r="H162" s="16"/>
      <c r="I162" s="16"/>
      <c r="J162" s="16"/>
      <c r="K162" s="16"/>
      <c r="L162" s="414"/>
      <c r="M162" s="115" t="str">
        <f t="shared" si="2"/>
        <v xml:space="preserve">   </v>
      </c>
    </row>
    <row r="163" spans="1:13" hidden="1" x14ac:dyDescent="0.2">
      <c r="A163" s="418"/>
      <c r="B163" s="235" t="str">
        <f>Capacidades!M155</f>
        <v xml:space="preserve">   </v>
      </c>
      <c r="C163" s="236"/>
      <c r="D163" s="15"/>
      <c r="E163" s="15"/>
      <c r="F163" s="16"/>
      <c r="G163" s="16"/>
      <c r="H163" s="16"/>
      <c r="I163" s="16"/>
      <c r="J163" s="16"/>
      <c r="K163" s="16"/>
      <c r="L163" s="414"/>
      <c r="M163" s="115" t="str">
        <f t="shared" si="2"/>
        <v xml:space="preserve">   </v>
      </c>
    </row>
    <row r="164" spans="1:13" hidden="1" x14ac:dyDescent="0.2">
      <c r="A164" s="418"/>
      <c r="B164" s="235" t="str">
        <f>Capacidades!M156</f>
        <v xml:space="preserve">   </v>
      </c>
      <c r="C164" s="236"/>
      <c r="D164" s="15"/>
      <c r="E164" s="15"/>
      <c r="F164" s="16"/>
      <c r="G164" s="16"/>
      <c r="H164" s="16"/>
      <c r="I164" s="16"/>
      <c r="J164" s="16"/>
      <c r="K164" s="16"/>
      <c r="L164" s="414"/>
      <c r="M164" s="115" t="str">
        <f t="shared" si="2"/>
        <v xml:space="preserve">   </v>
      </c>
    </row>
    <row r="165" spans="1:13" hidden="1" x14ac:dyDescent="0.2">
      <c r="A165" s="418"/>
      <c r="B165" s="235" t="str">
        <f>Capacidades!M157</f>
        <v xml:space="preserve">   </v>
      </c>
      <c r="C165" s="236"/>
      <c r="D165" s="15"/>
      <c r="E165" s="15"/>
      <c r="F165" s="16"/>
      <c r="G165" s="16"/>
      <c r="H165" s="16"/>
      <c r="I165" s="16"/>
      <c r="J165" s="16"/>
      <c r="K165" s="16"/>
      <c r="L165" s="414"/>
      <c r="M165" s="115" t="str">
        <f t="shared" si="2"/>
        <v xml:space="preserve">   </v>
      </c>
    </row>
    <row r="166" spans="1:13" hidden="1" x14ac:dyDescent="0.2">
      <c r="A166" s="418"/>
      <c r="B166" s="235" t="str">
        <f>Capacidades!M158</f>
        <v xml:space="preserve">   </v>
      </c>
      <c r="C166" s="236"/>
      <c r="D166" s="15"/>
      <c r="E166" s="15"/>
      <c r="F166" s="16"/>
      <c r="G166" s="16"/>
      <c r="H166" s="16"/>
      <c r="I166" s="16"/>
      <c r="J166" s="16"/>
      <c r="K166" s="16"/>
      <c r="L166" s="414"/>
      <c r="M166" s="115" t="str">
        <f t="shared" si="2"/>
        <v xml:space="preserve">   </v>
      </c>
    </row>
    <row r="167" spans="1:13" hidden="1" x14ac:dyDescent="0.2">
      <c r="A167" s="419"/>
      <c r="B167" s="235" t="str">
        <f>Capacidades!M159</f>
        <v xml:space="preserve">   </v>
      </c>
      <c r="C167" s="236"/>
      <c r="D167" s="17"/>
      <c r="E167" s="17"/>
      <c r="F167" s="18"/>
      <c r="G167" s="18"/>
      <c r="H167" s="18"/>
      <c r="I167" s="18"/>
      <c r="J167" s="18"/>
      <c r="K167" s="18"/>
      <c r="L167" s="415"/>
      <c r="M167" s="115" t="str">
        <f t="shared" si="2"/>
        <v xml:space="preserve">   </v>
      </c>
    </row>
    <row r="168" spans="1:13" hidden="1" x14ac:dyDescent="0.2">
      <c r="A168" s="417" t="str">
        <f>Capacidades!L160</f>
        <v xml:space="preserve">       </v>
      </c>
      <c r="B168" s="235" t="str">
        <f>Capacidades!M160</f>
        <v xml:space="preserve">   </v>
      </c>
      <c r="C168" s="236"/>
      <c r="D168" s="13">
        <f>Organización_Modular!F25</f>
        <v>0</v>
      </c>
      <c r="E168" s="13">
        <f>Organización_Modular!G25</f>
        <v>0</v>
      </c>
      <c r="F168" s="13">
        <f>Organización_Modular!H25</f>
        <v>0</v>
      </c>
      <c r="G168" s="13">
        <f>Organización_Modular!I25</f>
        <v>0</v>
      </c>
      <c r="H168" s="14">
        <f>SUM(F168:G168)</f>
        <v>0</v>
      </c>
      <c r="I168" s="14">
        <f>F168*16</f>
        <v>0</v>
      </c>
      <c r="J168" s="14">
        <f>G168*32</f>
        <v>0</v>
      </c>
      <c r="K168" s="14">
        <f>SUM(I168:J168)</f>
        <v>0</v>
      </c>
      <c r="L168" s="413"/>
      <c r="M168" s="115" t="str">
        <f t="shared" si="2"/>
        <v xml:space="preserve">   </v>
      </c>
    </row>
    <row r="169" spans="1:13" hidden="1" x14ac:dyDescent="0.2">
      <c r="A169" s="418"/>
      <c r="B169" s="235" t="str">
        <f>Capacidades!M161</f>
        <v xml:space="preserve">   </v>
      </c>
      <c r="C169" s="236"/>
      <c r="D169" s="15"/>
      <c r="E169" s="15"/>
      <c r="F169" s="16"/>
      <c r="G169" s="16"/>
      <c r="H169" s="16"/>
      <c r="I169" s="16"/>
      <c r="J169" s="16"/>
      <c r="K169" s="16"/>
      <c r="L169" s="414"/>
      <c r="M169" s="115" t="str">
        <f t="shared" si="2"/>
        <v xml:space="preserve">   </v>
      </c>
    </row>
    <row r="170" spans="1:13" hidden="1" x14ac:dyDescent="0.2">
      <c r="A170" s="418"/>
      <c r="B170" s="235" t="str">
        <f>Capacidades!M162</f>
        <v xml:space="preserve">   </v>
      </c>
      <c r="C170" s="236"/>
      <c r="D170" s="15"/>
      <c r="E170" s="15"/>
      <c r="F170" s="16"/>
      <c r="G170" s="16"/>
      <c r="H170" s="16"/>
      <c r="I170" s="16"/>
      <c r="J170" s="16"/>
      <c r="K170" s="16"/>
      <c r="L170" s="414"/>
      <c r="M170" s="115" t="str">
        <f t="shared" si="2"/>
        <v xml:space="preserve">   </v>
      </c>
    </row>
    <row r="171" spans="1:13" hidden="1" x14ac:dyDescent="0.2">
      <c r="A171" s="418"/>
      <c r="B171" s="235" t="str">
        <f>Capacidades!M163</f>
        <v xml:space="preserve">   </v>
      </c>
      <c r="C171" s="236"/>
      <c r="D171" s="15"/>
      <c r="E171" s="15"/>
      <c r="F171" s="16"/>
      <c r="G171" s="16"/>
      <c r="H171" s="16"/>
      <c r="I171" s="16"/>
      <c r="J171" s="16"/>
      <c r="K171" s="16"/>
      <c r="L171" s="414"/>
      <c r="M171" s="115" t="str">
        <f t="shared" si="2"/>
        <v xml:space="preserve">   </v>
      </c>
    </row>
    <row r="172" spans="1:13" hidden="1" x14ac:dyDescent="0.2">
      <c r="A172" s="418"/>
      <c r="B172" s="235" t="str">
        <f>Capacidades!M164</f>
        <v xml:space="preserve">   </v>
      </c>
      <c r="C172" s="236"/>
      <c r="D172" s="15"/>
      <c r="E172" s="15"/>
      <c r="F172" s="16"/>
      <c r="G172" s="16"/>
      <c r="H172" s="16"/>
      <c r="I172" s="16"/>
      <c r="J172" s="16"/>
      <c r="K172" s="16"/>
      <c r="L172" s="414"/>
      <c r="M172" s="115" t="str">
        <f t="shared" si="2"/>
        <v xml:space="preserve">   </v>
      </c>
    </row>
    <row r="173" spans="1:13" hidden="1" x14ac:dyDescent="0.2">
      <c r="A173" s="418"/>
      <c r="B173" s="235" t="str">
        <f>Capacidades!M165</f>
        <v xml:space="preserve">   </v>
      </c>
      <c r="C173" s="236"/>
      <c r="D173" s="15"/>
      <c r="E173" s="15"/>
      <c r="F173" s="16"/>
      <c r="G173" s="16"/>
      <c r="H173" s="16"/>
      <c r="I173" s="16"/>
      <c r="J173" s="16"/>
      <c r="K173" s="16"/>
      <c r="L173" s="414"/>
      <c r="M173" s="115" t="str">
        <f t="shared" si="2"/>
        <v xml:space="preserve">   </v>
      </c>
    </row>
    <row r="174" spans="1:13" hidden="1" x14ac:dyDescent="0.2">
      <c r="A174" s="418"/>
      <c r="B174" s="235" t="str">
        <f>Capacidades!M166</f>
        <v xml:space="preserve">   </v>
      </c>
      <c r="C174" s="236"/>
      <c r="D174" s="15"/>
      <c r="E174" s="15"/>
      <c r="F174" s="16"/>
      <c r="G174" s="16"/>
      <c r="H174" s="16"/>
      <c r="I174" s="16"/>
      <c r="J174" s="16"/>
      <c r="K174" s="16"/>
      <c r="L174" s="414"/>
      <c r="M174" s="115" t="str">
        <f t="shared" si="2"/>
        <v xml:space="preserve">   </v>
      </c>
    </row>
    <row r="175" spans="1:13" hidden="1" x14ac:dyDescent="0.2">
      <c r="A175" s="418"/>
      <c r="B175" s="235" t="str">
        <f>Capacidades!M167</f>
        <v xml:space="preserve">   </v>
      </c>
      <c r="C175" s="236"/>
      <c r="D175" s="15"/>
      <c r="E175" s="15"/>
      <c r="F175" s="16"/>
      <c r="G175" s="16"/>
      <c r="H175" s="16"/>
      <c r="I175" s="16"/>
      <c r="J175" s="16"/>
      <c r="K175" s="16"/>
      <c r="L175" s="414"/>
      <c r="M175" s="115" t="str">
        <f t="shared" si="2"/>
        <v xml:space="preserve">   </v>
      </c>
    </row>
    <row r="176" spans="1:13" hidden="1" x14ac:dyDescent="0.2">
      <c r="A176" s="418"/>
      <c r="B176" s="235" t="str">
        <f>Capacidades!M168</f>
        <v xml:space="preserve">   </v>
      </c>
      <c r="C176" s="236"/>
      <c r="D176" s="15"/>
      <c r="E176" s="15"/>
      <c r="F176" s="16"/>
      <c r="G176" s="16"/>
      <c r="H176" s="16"/>
      <c r="I176" s="16"/>
      <c r="J176" s="16"/>
      <c r="K176" s="16"/>
      <c r="L176" s="414"/>
      <c r="M176" s="115" t="str">
        <f t="shared" si="2"/>
        <v xml:space="preserve">   </v>
      </c>
    </row>
    <row r="177" spans="1:13" hidden="1" x14ac:dyDescent="0.2">
      <c r="A177" s="419"/>
      <c r="B177" s="235" t="str">
        <f>Capacidades!M169</f>
        <v xml:space="preserve">   </v>
      </c>
      <c r="C177" s="236"/>
      <c r="D177" s="17"/>
      <c r="E177" s="17"/>
      <c r="F177" s="18"/>
      <c r="G177" s="18"/>
      <c r="H177" s="18"/>
      <c r="I177" s="18"/>
      <c r="J177" s="18"/>
      <c r="K177" s="18"/>
      <c r="L177" s="415"/>
      <c r="M177" s="115" t="str">
        <f t="shared" si="2"/>
        <v xml:space="preserve">   </v>
      </c>
    </row>
    <row r="178" spans="1:13" hidden="1" x14ac:dyDescent="0.2">
      <c r="A178" s="417" t="str">
        <f>Capacidades!L170</f>
        <v xml:space="preserve">       </v>
      </c>
      <c r="B178" s="235" t="str">
        <f>Capacidades!M170</f>
        <v xml:space="preserve">   </v>
      </c>
      <c r="C178" s="236"/>
      <c r="D178" s="13">
        <f>Organización_Modular!F26</f>
        <v>0</v>
      </c>
      <c r="E178" s="13">
        <f>Organización_Modular!G26</f>
        <v>0</v>
      </c>
      <c r="F178" s="13">
        <f>Organización_Modular!H26</f>
        <v>0</v>
      </c>
      <c r="G178" s="13">
        <f>Organización_Modular!I26</f>
        <v>0</v>
      </c>
      <c r="H178" s="14">
        <f>SUM(F178:G178)</f>
        <v>0</v>
      </c>
      <c r="I178" s="14">
        <f>F178*16</f>
        <v>0</v>
      </c>
      <c r="J178" s="14">
        <f>G178*32</f>
        <v>0</v>
      </c>
      <c r="K178" s="14">
        <f>SUM(I178:J178)</f>
        <v>0</v>
      </c>
      <c r="L178" s="413"/>
      <c r="M178" s="115" t="str">
        <f t="shared" si="2"/>
        <v xml:space="preserve">   </v>
      </c>
    </row>
    <row r="179" spans="1:13" hidden="1" x14ac:dyDescent="0.2">
      <c r="A179" s="418"/>
      <c r="B179" s="235" t="str">
        <f>Capacidades!M171</f>
        <v xml:space="preserve">   </v>
      </c>
      <c r="C179" s="236"/>
      <c r="D179" s="15"/>
      <c r="E179" s="15"/>
      <c r="F179" s="16"/>
      <c r="G179" s="16"/>
      <c r="H179" s="16"/>
      <c r="I179" s="16"/>
      <c r="J179" s="16"/>
      <c r="K179" s="16"/>
      <c r="L179" s="414"/>
      <c r="M179" s="115" t="str">
        <f t="shared" si="2"/>
        <v xml:space="preserve">   </v>
      </c>
    </row>
    <row r="180" spans="1:13" hidden="1" x14ac:dyDescent="0.2">
      <c r="A180" s="418"/>
      <c r="B180" s="235" t="str">
        <f>Capacidades!M172</f>
        <v xml:space="preserve">   </v>
      </c>
      <c r="C180" s="236"/>
      <c r="D180" s="15"/>
      <c r="E180" s="15"/>
      <c r="F180" s="16"/>
      <c r="G180" s="16"/>
      <c r="H180" s="16"/>
      <c r="I180" s="16"/>
      <c r="J180" s="16"/>
      <c r="K180" s="16"/>
      <c r="L180" s="414"/>
      <c r="M180" s="115" t="str">
        <f t="shared" si="2"/>
        <v xml:space="preserve">   </v>
      </c>
    </row>
    <row r="181" spans="1:13" hidden="1" x14ac:dyDescent="0.2">
      <c r="A181" s="418"/>
      <c r="B181" s="235" t="str">
        <f>Capacidades!M173</f>
        <v xml:space="preserve">   </v>
      </c>
      <c r="C181" s="236"/>
      <c r="D181" s="15"/>
      <c r="E181" s="15"/>
      <c r="F181" s="16"/>
      <c r="G181" s="16"/>
      <c r="H181" s="16"/>
      <c r="I181" s="16"/>
      <c r="J181" s="16"/>
      <c r="K181" s="16"/>
      <c r="L181" s="414"/>
      <c r="M181" s="115" t="str">
        <f t="shared" si="2"/>
        <v xml:space="preserve">   </v>
      </c>
    </row>
    <row r="182" spans="1:13" hidden="1" x14ac:dyDescent="0.2">
      <c r="A182" s="418"/>
      <c r="B182" s="235" t="str">
        <f>Capacidades!M174</f>
        <v xml:space="preserve">   </v>
      </c>
      <c r="C182" s="236"/>
      <c r="D182" s="15"/>
      <c r="E182" s="15"/>
      <c r="F182" s="16"/>
      <c r="G182" s="16"/>
      <c r="H182" s="16"/>
      <c r="I182" s="16"/>
      <c r="J182" s="16"/>
      <c r="K182" s="16"/>
      <c r="L182" s="414"/>
      <c r="M182" s="115" t="str">
        <f t="shared" si="2"/>
        <v xml:space="preserve">   </v>
      </c>
    </row>
    <row r="183" spans="1:13" hidden="1" x14ac:dyDescent="0.2">
      <c r="A183" s="418"/>
      <c r="B183" s="235" t="str">
        <f>Capacidades!M175</f>
        <v xml:space="preserve">   </v>
      </c>
      <c r="C183" s="236"/>
      <c r="D183" s="15"/>
      <c r="E183" s="15"/>
      <c r="F183" s="16"/>
      <c r="G183" s="16"/>
      <c r="H183" s="16"/>
      <c r="I183" s="16"/>
      <c r="J183" s="16"/>
      <c r="K183" s="16"/>
      <c r="L183" s="414"/>
      <c r="M183" s="115" t="str">
        <f t="shared" si="2"/>
        <v xml:space="preserve">   </v>
      </c>
    </row>
    <row r="184" spans="1:13" hidden="1" x14ac:dyDescent="0.2">
      <c r="A184" s="418"/>
      <c r="B184" s="235" t="str">
        <f>Capacidades!M176</f>
        <v xml:space="preserve">   </v>
      </c>
      <c r="C184" s="236"/>
      <c r="D184" s="15"/>
      <c r="E184" s="15"/>
      <c r="F184" s="16"/>
      <c r="G184" s="16"/>
      <c r="H184" s="16"/>
      <c r="I184" s="16"/>
      <c r="J184" s="16"/>
      <c r="K184" s="16"/>
      <c r="L184" s="414"/>
      <c r="M184" s="115" t="str">
        <f t="shared" si="2"/>
        <v xml:space="preserve">   </v>
      </c>
    </row>
    <row r="185" spans="1:13" hidden="1" x14ac:dyDescent="0.2">
      <c r="A185" s="418"/>
      <c r="B185" s="235" t="str">
        <f>Capacidades!M177</f>
        <v xml:space="preserve">   </v>
      </c>
      <c r="C185" s="236"/>
      <c r="D185" s="15"/>
      <c r="E185" s="15"/>
      <c r="F185" s="16"/>
      <c r="G185" s="16"/>
      <c r="H185" s="16"/>
      <c r="I185" s="16"/>
      <c r="J185" s="16"/>
      <c r="K185" s="16"/>
      <c r="L185" s="414"/>
      <c r="M185" s="115" t="str">
        <f t="shared" si="2"/>
        <v xml:space="preserve">   </v>
      </c>
    </row>
    <row r="186" spans="1:13" hidden="1" x14ac:dyDescent="0.2">
      <c r="A186" s="418"/>
      <c r="B186" s="235" t="str">
        <f>Capacidades!M178</f>
        <v xml:space="preserve">   </v>
      </c>
      <c r="C186" s="236"/>
      <c r="D186" s="15"/>
      <c r="E186" s="15"/>
      <c r="F186" s="16"/>
      <c r="G186" s="16"/>
      <c r="H186" s="16"/>
      <c r="I186" s="16"/>
      <c r="J186" s="16"/>
      <c r="K186" s="16"/>
      <c r="L186" s="414"/>
      <c r="M186" s="115" t="str">
        <f t="shared" si="2"/>
        <v xml:space="preserve">   </v>
      </c>
    </row>
    <row r="187" spans="1:13" hidden="1" x14ac:dyDescent="0.2">
      <c r="A187" s="419"/>
      <c r="B187" s="235" t="str">
        <f>Capacidades!M179</f>
        <v xml:space="preserve">   </v>
      </c>
      <c r="C187" s="236"/>
      <c r="D187" s="17"/>
      <c r="E187" s="17"/>
      <c r="F187" s="18"/>
      <c r="G187" s="18"/>
      <c r="H187" s="18"/>
      <c r="I187" s="18"/>
      <c r="J187" s="18"/>
      <c r="K187" s="18"/>
      <c r="L187" s="415"/>
      <c r="M187" s="115" t="str">
        <f t="shared" si="2"/>
        <v xml:space="preserve">   </v>
      </c>
    </row>
    <row r="188" spans="1:13" hidden="1" x14ac:dyDescent="0.2">
      <c r="A188" s="417" t="str">
        <f>Capacidades!L180</f>
        <v xml:space="preserve">       </v>
      </c>
      <c r="B188" s="235" t="str">
        <f>Capacidades!M180</f>
        <v xml:space="preserve">   </v>
      </c>
      <c r="C188" s="236"/>
      <c r="D188" s="13">
        <f>Organización_Modular!F27</f>
        <v>0</v>
      </c>
      <c r="E188" s="13">
        <f>Organización_Modular!G27</f>
        <v>0</v>
      </c>
      <c r="F188" s="13">
        <f>Organización_Modular!H27</f>
        <v>0</v>
      </c>
      <c r="G188" s="13">
        <f>Organización_Modular!I27</f>
        <v>0</v>
      </c>
      <c r="H188" s="14">
        <f>SUM(F188:G188)</f>
        <v>0</v>
      </c>
      <c r="I188" s="14">
        <f>F188*16</f>
        <v>0</v>
      </c>
      <c r="J188" s="14">
        <f>G188*32</f>
        <v>0</v>
      </c>
      <c r="K188" s="14">
        <f>SUM(I188:J188)</f>
        <v>0</v>
      </c>
      <c r="L188" s="413"/>
      <c r="M188" s="115" t="str">
        <f t="shared" si="2"/>
        <v xml:space="preserve">   </v>
      </c>
    </row>
    <row r="189" spans="1:13" hidden="1" x14ac:dyDescent="0.2">
      <c r="A189" s="418"/>
      <c r="B189" s="235" t="str">
        <f>Capacidades!M181</f>
        <v xml:space="preserve">   </v>
      </c>
      <c r="C189" s="236"/>
      <c r="D189" s="15"/>
      <c r="E189" s="15"/>
      <c r="F189" s="16"/>
      <c r="G189" s="16"/>
      <c r="H189" s="16"/>
      <c r="I189" s="16"/>
      <c r="J189" s="16"/>
      <c r="K189" s="16"/>
      <c r="L189" s="414"/>
      <c r="M189" s="115" t="str">
        <f t="shared" si="2"/>
        <v xml:space="preserve">   </v>
      </c>
    </row>
    <row r="190" spans="1:13" hidden="1" x14ac:dyDescent="0.2">
      <c r="A190" s="418"/>
      <c r="B190" s="235" t="str">
        <f>Capacidades!M182</f>
        <v xml:space="preserve">   </v>
      </c>
      <c r="C190" s="236"/>
      <c r="D190" s="15"/>
      <c r="E190" s="15"/>
      <c r="F190" s="16"/>
      <c r="G190" s="16"/>
      <c r="H190" s="16"/>
      <c r="I190" s="16"/>
      <c r="J190" s="16"/>
      <c r="K190" s="16"/>
      <c r="L190" s="414"/>
      <c r="M190" s="115" t="str">
        <f t="shared" si="2"/>
        <v xml:space="preserve">   </v>
      </c>
    </row>
    <row r="191" spans="1:13" hidden="1" x14ac:dyDescent="0.2">
      <c r="A191" s="418"/>
      <c r="B191" s="235" t="str">
        <f>Capacidades!M183</f>
        <v xml:space="preserve">   </v>
      </c>
      <c r="C191" s="236"/>
      <c r="D191" s="15"/>
      <c r="E191" s="15"/>
      <c r="F191" s="16"/>
      <c r="G191" s="16"/>
      <c r="H191" s="16"/>
      <c r="I191" s="16"/>
      <c r="J191" s="16"/>
      <c r="K191" s="16"/>
      <c r="L191" s="414"/>
      <c r="M191" s="115" t="str">
        <f t="shared" si="2"/>
        <v xml:space="preserve">   </v>
      </c>
    </row>
    <row r="192" spans="1:13" hidden="1" x14ac:dyDescent="0.2">
      <c r="A192" s="418"/>
      <c r="B192" s="235" t="str">
        <f>Capacidades!M184</f>
        <v xml:space="preserve">   </v>
      </c>
      <c r="C192" s="236"/>
      <c r="D192" s="15"/>
      <c r="E192" s="15"/>
      <c r="F192" s="16"/>
      <c r="G192" s="16"/>
      <c r="H192" s="16"/>
      <c r="I192" s="16"/>
      <c r="J192" s="16"/>
      <c r="K192" s="16"/>
      <c r="L192" s="414"/>
      <c r="M192" s="115" t="str">
        <f t="shared" si="2"/>
        <v xml:space="preserve">   </v>
      </c>
    </row>
    <row r="193" spans="1:13" hidden="1" x14ac:dyDescent="0.2">
      <c r="A193" s="418"/>
      <c r="B193" s="235" t="str">
        <f>Capacidades!M185</f>
        <v xml:space="preserve">   </v>
      </c>
      <c r="C193" s="236"/>
      <c r="D193" s="15"/>
      <c r="E193" s="15"/>
      <c r="F193" s="16"/>
      <c r="G193" s="16"/>
      <c r="H193" s="16"/>
      <c r="I193" s="16"/>
      <c r="J193" s="16"/>
      <c r="K193" s="16"/>
      <c r="L193" s="414"/>
      <c r="M193" s="115" t="str">
        <f t="shared" si="2"/>
        <v xml:space="preserve">   </v>
      </c>
    </row>
    <row r="194" spans="1:13" hidden="1" x14ac:dyDescent="0.2">
      <c r="A194" s="418"/>
      <c r="B194" s="235" t="str">
        <f>Capacidades!M186</f>
        <v xml:space="preserve">   </v>
      </c>
      <c r="C194" s="236"/>
      <c r="D194" s="15"/>
      <c r="E194" s="15"/>
      <c r="F194" s="16"/>
      <c r="G194" s="16"/>
      <c r="H194" s="16"/>
      <c r="I194" s="16"/>
      <c r="J194" s="16"/>
      <c r="K194" s="16"/>
      <c r="L194" s="414"/>
      <c r="M194" s="115" t="str">
        <f t="shared" si="2"/>
        <v xml:space="preserve">   </v>
      </c>
    </row>
    <row r="195" spans="1:13" hidden="1" x14ac:dyDescent="0.2">
      <c r="A195" s="418"/>
      <c r="B195" s="235" t="str">
        <f>Capacidades!M187</f>
        <v xml:space="preserve">   </v>
      </c>
      <c r="C195" s="236"/>
      <c r="D195" s="15"/>
      <c r="E195" s="15"/>
      <c r="F195" s="16"/>
      <c r="G195" s="16"/>
      <c r="H195" s="16"/>
      <c r="I195" s="16"/>
      <c r="J195" s="16"/>
      <c r="K195" s="16"/>
      <c r="L195" s="414"/>
      <c r="M195" s="115" t="str">
        <f t="shared" si="2"/>
        <v xml:space="preserve">   </v>
      </c>
    </row>
    <row r="196" spans="1:13" hidden="1" x14ac:dyDescent="0.2">
      <c r="A196" s="418"/>
      <c r="B196" s="235" t="str">
        <f>Capacidades!M188</f>
        <v xml:space="preserve">   </v>
      </c>
      <c r="C196" s="236"/>
      <c r="D196" s="15"/>
      <c r="E196" s="15"/>
      <c r="F196" s="16"/>
      <c r="G196" s="16"/>
      <c r="H196" s="16"/>
      <c r="I196" s="16"/>
      <c r="J196" s="16"/>
      <c r="K196" s="16"/>
      <c r="L196" s="414"/>
      <c r="M196" s="115" t="str">
        <f t="shared" si="2"/>
        <v xml:space="preserve">   </v>
      </c>
    </row>
    <row r="197" spans="1:13" hidden="1" x14ac:dyDescent="0.2">
      <c r="A197" s="419"/>
      <c r="B197" s="235" t="str">
        <f>Capacidades!M189</f>
        <v xml:space="preserve">   </v>
      </c>
      <c r="C197" s="236"/>
      <c r="D197" s="17"/>
      <c r="E197" s="17"/>
      <c r="F197" s="18"/>
      <c r="G197" s="18"/>
      <c r="H197" s="18"/>
      <c r="I197" s="18"/>
      <c r="J197" s="18"/>
      <c r="K197" s="18"/>
      <c r="L197" s="415"/>
      <c r="M197" s="115" t="str">
        <f t="shared" si="2"/>
        <v xml:space="preserve">   </v>
      </c>
    </row>
    <row r="198" spans="1:13" hidden="1" x14ac:dyDescent="0.2">
      <c r="A198" s="417" t="str">
        <f>Capacidades!L190</f>
        <v xml:space="preserve">       </v>
      </c>
      <c r="B198" s="235" t="str">
        <f>Capacidades!M190</f>
        <v xml:space="preserve">   </v>
      </c>
      <c r="C198" s="236"/>
      <c r="D198" s="13">
        <f>Organización_Modular!F28</f>
        <v>0</v>
      </c>
      <c r="E198" s="13">
        <f>Organización_Modular!G28</f>
        <v>0</v>
      </c>
      <c r="F198" s="13">
        <f>Organización_Modular!H28</f>
        <v>0</v>
      </c>
      <c r="G198" s="13">
        <f>Organización_Modular!I28</f>
        <v>0</v>
      </c>
      <c r="H198" s="14">
        <f>SUM(F198:G198)</f>
        <v>0</v>
      </c>
      <c r="I198" s="14">
        <f>F198*16</f>
        <v>0</v>
      </c>
      <c r="J198" s="14">
        <f>G198*32</f>
        <v>0</v>
      </c>
      <c r="K198" s="14">
        <f>SUM(I198:J198)</f>
        <v>0</v>
      </c>
      <c r="L198" s="413"/>
      <c r="M198" s="115" t="str">
        <f t="shared" si="2"/>
        <v xml:space="preserve">   </v>
      </c>
    </row>
    <row r="199" spans="1:13" hidden="1" x14ac:dyDescent="0.2">
      <c r="A199" s="418"/>
      <c r="B199" s="235" t="str">
        <f>Capacidades!M191</f>
        <v xml:space="preserve">   </v>
      </c>
      <c r="C199" s="236"/>
      <c r="D199" s="15"/>
      <c r="E199" s="15"/>
      <c r="F199" s="16"/>
      <c r="G199" s="16"/>
      <c r="H199" s="16"/>
      <c r="I199" s="16"/>
      <c r="J199" s="16"/>
      <c r="K199" s="16"/>
      <c r="L199" s="414"/>
      <c r="M199" s="115" t="str">
        <f t="shared" si="2"/>
        <v xml:space="preserve">   </v>
      </c>
    </row>
    <row r="200" spans="1:13" hidden="1" x14ac:dyDescent="0.2">
      <c r="A200" s="418"/>
      <c r="B200" s="235" t="str">
        <f>Capacidades!M192</f>
        <v xml:space="preserve">   </v>
      </c>
      <c r="C200" s="236"/>
      <c r="D200" s="15"/>
      <c r="E200" s="15"/>
      <c r="F200" s="16"/>
      <c r="G200" s="16"/>
      <c r="H200" s="16"/>
      <c r="I200" s="16"/>
      <c r="J200" s="16"/>
      <c r="K200" s="16"/>
      <c r="L200" s="414"/>
      <c r="M200" s="115" t="str">
        <f t="shared" si="2"/>
        <v xml:space="preserve">   </v>
      </c>
    </row>
    <row r="201" spans="1:13" hidden="1" x14ac:dyDescent="0.2">
      <c r="A201" s="418"/>
      <c r="B201" s="235" t="str">
        <f>Capacidades!M193</f>
        <v xml:space="preserve">   </v>
      </c>
      <c r="C201" s="236"/>
      <c r="D201" s="15"/>
      <c r="E201" s="15"/>
      <c r="F201" s="16"/>
      <c r="G201" s="16"/>
      <c r="H201" s="16"/>
      <c r="I201" s="16"/>
      <c r="J201" s="16"/>
      <c r="K201" s="16"/>
      <c r="L201" s="414"/>
      <c r="M201" s="115" t="str">
        <f t="shared" si="2"/>
        <v xml:space="preserve">   </v>
      </c>
    </row>
    <row r="202" spans="1:13" hidden="1" x14ac:dyDescent="0.2">
      <c r="A202" s="418"/>
      <c r="B202" s="235" t="str">
        <f>Capacidades!M194</f>
        <v xml:space="preserve">   </v>
      </c>
      <c r="C202" s="236"/>
      <c r="D202" s="15"/>
      <c r="E202" s="15"/>
      <c r="F202" s="16"/>
      <c r="G202" s="16"/>
      <c r="H202" s="16"/>
      <c r="I202" s="16"/>
      <c r="J202" s="16"/>
      <c r="K202" s="16"/>
      <c r="L202" s="414"/>
      <c r="M202" s="115" t="str">
        <f t="shared" si="2"/>
        <v xml:space="preserve">   </v>
      </c>
    </row>
    <row r="203" spans="1:13" hidden="1" x14ac:dyDescent="0.2">
      <c r="A203" s="418"/>
      <c r="B203" s="235" t="str">
        <f>Capacidades!M195</f>
        <v xml:space="preserve">   </v>
      </c>
      <c r="C203" s="236"/>
      <c r="D203" s="15"/>
      <c r="E203" s="15"/>
      <c r="F203" s="16"/>
      <c r="G203" s="16"/>
      <c r="H203" s="16"/>
      <c r="I203" s="16"/>
      <c r="J203" s="16"/>
      <c r="K203" s="16"/>
      <c r="L203" s="414"/>
      <c r="M203" s="115" t="str">
        <f t="shared" si="2"/>
        <v xml:space="preserve">   </v>
      </c>
    </row>
    <row r="204" spans="1:13" hidden="1" x14ac:dyDescent="0.2">
      <c r="A204" s="418"/>
      <c r="B204" s="235" t="str">
        <f>Capacidades!M196</f>
        <v xml:space="preserve">   </v>
      </c>
      <c r="C204" s="236"/>
      <c r="D204" s="15"/>
      <c r="E204" s="15"/>
      <c r="F204" s="16"/>
      <c r="G204" s="16"/>
      <c r="H204" s="16"/>
      <c r="I204" s="16"/>
      <c r="J204" s="16"/>
      <c r="K204" s="16"/>
      <c r="L204" s="414"/>
      <c r="M204" s="115" t="str">
        <f t="shared" si="2"/>
        <v xml:space="preserve">   </v>
      </c>
    </row>
    <row r="205" spans="1:13" hidden="1" x14ac:dyDescent="0.2">
      <c r="A205" s="418"/>
      <c r="B205" s="235" t="str">
        <f>Capacidades!M197</f>
        <v xml:space="preserve">   </v>
      </c>
      <c r="C205" s="236"/>
      <c r="D205" s="15"/>
      <c r="E205" s="15"/>
      <c r="F205" s="16"/>
      <c r="G205" s="16"/>
      <c r="H205" s="16"/>
      <c r="I205" s="16"/>
      <c r="J205" s="16"/>
      <c r="K205" s="16"/>
      <c r="L205" s="414"/>
      <c r="M205" s="115" t="str">
        <f t="shared" si="2"/>
        <v xml:space="preserve">   </v>
      </c>
    </row>
    <row r="206" spans="1:13" hidden="1" x14ac:dyDescent="0.2">
      <c r="A206" s="418"/>
      <c r="B206" s="235" t="str">
        <f>Capacidades!M198</f>
        <v xml:space="preserve">   </v>
      </c>
      <c r="C206" s="236"/>
      <c r="D206" s="15"/>
      <c r="E206" s="15"/>
      <c r="F206" s="16"/>
      <c r="G206" s="16"/>
      <c r="H206" s="16"/>
      <c r="I206" s="16"/>
      <c r="J206" s="16"/>
      <c r="K206" s="16"/>
      <c r="L206" s="414"/>
      <c r="M206" s="115" t="str">
        <f t="shared" si="2"/>
        <v xml:space="preserve">   </v>
      </c>
    </row>
    <row r="207" spans="1:13" hidden="1" x14ac:dyDescent="0.2">
      <c r="A207" s="419"/>
      <c r="B207" s="235" t="str">
        <f>Capacidades!M199</f>
        <v xml:space="preserve">   </v>
      </c>
      <c r="C207" s="236"/>
      <c r="D207" s="17"/>
      <c r="E207" s="17"/>
      <c r="F207" s="18"/>
      <c r="G207" s="18"/>
      <c r="H207" s="18"/>
      <c r="I207" s="18"/>
      <c r="J207" s="18"/>
      <c r="K207" s="18"/>
      <c r="L207" s="415"/>
      <c r="M207" s="115" t="str">
        <f t="shared" si="2"/>
        <v xml:space="preserve">   </v>
      </c>
    </row>
    <row r="208" spans="1:13" hidden="1" x14ac:dyDescent="0.2">
      <c r="A208" s="417" t="str">
        <f>Capacidades!L200</f>
        <v xml:space="preserve">       </v>
      </c>
      <c r="B208" s="235" t="str">
        <f>Capacidades!M200</f>
        <v xml:space="preserve">   </v>
      </c>
      <c r="C208" s="236"/>
      <c r="D208" s="13">
        <f>Organización_Modular!F29</f>
        <v>0</v>
      </c>
      <c r="E208" s="13">
        <f>Organización_Modular!G29</f>
        <v>0</v>
      </c>
      <c r="F208" s="13">
        <f>Organización_Modular!H29</f>
        <v>0</v>
      </c>
      <c r="G208" s="13">
        <f>Organización_Modular!I29</f>
        <v>0</v>
      </c>
      <c r="H208" s="14">
        <f>SUM(F208:G208)</f>
        <v>0</v>
      </c>
      <c r="I208" s="14">
        <f>F208*16</f>
        <v>0</v>
      </c>
      <c r="J208" s="14">
        <f>G208*32</f>
        <v>0</v>
      </c>
      <c r="K208" s="14">
        <f>SUM(I208:J208)</f>
        <v>0</v>
      </c>
      <c r="L208" s="413"/>
      <c r="M208" s="115" t="str">
        <f t="shared" si="2"/>
        <v xml:space="preserve">   </v>
      </c>
    </row>
    <row r="209" spans="1:13" hidden="1" x14ac:dyDescent="0.2">
      <c r="A209" s="418"/>
      <c r="B209" s="235" t="str">
        <f>Capacidades!M201</f>
        <v xml:space="preserve">   </v>
      </c>
      <c r="C209" s="236"/>
      <c r="D209" s="15"/>
      <c r="E209" s="15"/>
      <c r="F209" s="16"/>
      <c r="G209" s="16"/>
      <c r="H209" s="16"/>
      <c r="I209" s="16"/>
      <c r="J209" s="16"/>
      <c r="K209" s="16"/>
      <c r="L209" s="414"/>
      <c r="M209" s="115" t="str">
        <f t="shared" si="2"/>
        <v xml:space="preserve">   </v>
      </c>
    </row>
    <row r="210" spans="1:13" hidden="1" x14ac:dyDescent="0.2">
      <c r="A210" s="418"/>
      <c r="B210" s="235" t="str">
        <f>Capacidades!M202</f>
        <v xml:space="preserve">   </v>
      </c>
      <c r="C210" s="236"/>
      <c r="D210" s="15"/>
      <c r="E210" s="15"/>
      <c r="F210" s="16"/>
      <c r="G210" s="16"/>
      <c r="H210" s="16"/>
      <c r="I210" s="16"/>
      <c r="J210" s="16"/>
      <c r="K210" s="16"/>
      <c r="L210" s="414"/>
      <c r="M210" s="115" t="str">
        <f t="shared" si="2"/>
        <v xml:space="preserve">   </v>
      </c>
    </row>
    <row r="211" spans="1:13" hidden="1" x14ac:dyDescent="0.2">
      <c r="A211" s="418"/>
      <c r="B211" s="235" t="str">
        <f>Capacidades!M203</f>
        <v xml:space="preserve">   </v>
      </c>
      <c r="C211" s="236"/>
      <c r="D211" s="15"/>
      <c r="E211" s="15"/>
      <c r="F211" s="16"/>
      <c r="G211" s="16"/>
      <c r="H211" s="16"/>
      <c r="I211" s="16"/>
      <c r="J211" s="16"/>
      <c r="K211" s="16"/>
      <c r="L211" s="414"/>
      <c r="M211" s="115" t="str">
        <f t="shared" ref="M211:M217" si="3">B211</f>
        <v xml:space="preserve">   </v>
      </c>
    </row>
    <row r="212" spans="1:13" hidden="1" x14ac:dyDescent="0.2">
      <c r="A212" s="418"/>
      <c r="B212" s="235" t="str">
        <f>Capacidades!M204</f>
        <v xml:space="preserve">   </v>
      </c>
      <c r="C212" s="236"/>
      <c r="D212" s="15"/>
      <c r="E212" s="15"/>
      <c r="F212" s="16"/>
      <c r="G212" s="16"/>
      <c r="H212" s="16"/>
      <c r="I212" s="16"/>
      <c r="J212" s="16"/>
      <c r="K212" s="16"/>
      <c r="L212" s="414"/>
      <c r="M212" s="115" t="str">
        <f t="shared" si="3"/>
        <v xml:space="preserve">   </v>
      </c>
    </row>
    <row r="213" spans="1:13" hidden="1" x14ac:dyDescent="0.2">
      <c r="A213" s="418"/>
      <c r="B213" s="235" t="str">
        <f>Capacidades!M205</f>
        <v xml:space="preserve">   </v>
      </c>
      <c r="C213" s="236"/>
      <c r="D213" s="15"/>
      <c r="E213" s="15"/>
      <c r="F213" s="16"/>
      <c r="G213" s="16"/>
      <c r="H213" s="16"/>
      <c r="I213" s="16"/>
      <c r="J213" s="16"/>
      <c r="K213" s="16"/>
      <c r="L213" s="414"/>
      <c r="M213" s="115" t="str">
        <f t="shared" si="3"/>
        <v xml:space="preserve">   </v>
      </c>
    </row>
    <row r="214" spans="1:13" hidden="1" x14ac:dyDescent="0.2">
      <c r="A214" s="418"/>
      <c r="B214" s="235" t="str">
        <f>Capacidades!M206</f>
        <v xml:space="preserve">   </v>
      </c>
      <c r="C214" s="236"/>
      <c r="D214" s="15"/>
      <c r="E214" s="15"/>
      <c r="F214" s="16"/>
      <c r="G214" s="16"/>
      <c r="H214" s="16"/>
      <c r="I214" s="16"/>
      <c r="J214" s="16"/>
      <c r="K214" s="16"/>
      <c r="L214" s="414"/>
      <c r="M214" s="115" t="str">
        <f t="shared" si="3"/>
        <v xml:space="preserve">   </v>
      </c>
    </row>
    <row r="215" spans="1:13" hidden="1" x14ac:dyDescent="0.2">
      <c r="A215" s="418"/>
      <c r="B215" s="235" t="str">
        <f>Capacidades!M207</f>
        <v xml:space="preserve">   </v>
      </c>
      <c r="C215" s="236"/>
      <c r="D215" s="15"/>
      <c r="E215" s="15"/>
      <c r="F215" s="16"/>
      <c r="G215" s="16"/>
      <c r="H215" s="16"/>
      <c r="I215" s="16"/>
      <c r="J215" s="16"/>
      <c r="K215" s="16"/>
      <c r="L215" s="414"/>
      <c r="M215" s="115" t="str">
        <f t="shared" si="3"/>
        <v xml:space="preserve">   </v>
      </c>
    </row>
    <row r="216" spans="1:13" hidden="1" x14ac:dyDescent="0.2">
      <c r="A216" s="418"/>
      <c r="B216" s="235" t="str">
        <f>Capacidades!M208</f>
        <v xml:space="preserve">   </v>
      </c>
      <c r="C216" s="236"/>
      <c r="D216" s="15"/>
      <c r="E216" s="15"/>
      <c r="F216" s="16"/>
      <c r="G216" s="16"/>
      <c r="H216" s="16"/>
      <c r="I216" s="16"/>
      <c r="J216" s="16"/>
      <c r="K216" s="16"/>
      <c r="L216" s="414"/>
      <c r="M216" s="115" t="str">
        <f t="shared" si="3"/>
        <v xml:space="preserve">   </v>
      </c>
    </row>
    <row r="217" spans="1:13" hidden="1" x14ac:dyDescent="0.2">
      <c r="A217" s="419"/>
      <c r="B217" s="235" t="str">
        <f>Capacidades!M209</f>
        <v xml:space="preserve">   </v>
      </c>
      <c r="C217" s="236"/>
      <c r="D217" s="17"/>
      <c r="E217" s="17"/>
      <c r="F217" s="18"/>
      <c r="G217" s="18"/>
      <c r="H217" s="18"/>
      <c r="I217" s="18"/>
      <c r="J217" s="18"/>
      <c r="K217" s="18"/>
      <c r="L217" s="415"/>
      <c r="M217" s="115" t="str">
        <f t="shared" si="3"/>
        <v xml:space="preserve">   </v>
      </c>
    </row>
    <row r="218" spans="1:13" ht="23.25" customHeight="1" x14ac:dyDescent="0.2">
      <c r="A218" s="429" t="s">
        <v>103</v>
      </c>
      <c r="B218" s="429"/>
      <c r="C218" s="429"/>
      <c r="D218" s="429"/>
      <c r="E218" s="429"/>
      <c r="F218" s="429"/>
      <c r="G218" s="429"/>
      <c r="H218" s="429"/>
      <c r="I218" s="429"/>
      <c r="J218" s="429"/>
      <c r="K218" s="429"/>
      <c r="L218" s="429"/>
      <c r="M218" s="115" t="str">
        <f>A218</f>
        <v>COMPETENCIAS PARA LA EMPLEABILIDAD INCORPORADAS MEDIANTE UNIDAD DIDÁCTICA</v>
      </c>
    </row>
    <row r="219" spans="1:13" ht="79.5" customHeight="1" x14ac:dyDescent="0.2">
      <c r="A219" s="430" t="str">
        <f>Organización_Modular!C30</f>
        <v>CE1.Comunicación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v>
      </c>
      <c r="B219" s="430"/>
      <c r="C219" s="430"/>
      <c r="D219" s="430"/>
      <c r="E219" s="430"/>
      <c r="F219" s="430"/>
      <c r="G219" s="430"/>
      <c r="H219" s="430"/>
      <c r="I219" s="430"/>
      <c r="J219" s="430"/>
      <c r="K219" s="430"/>
      <c r="L219" s="430"/>
      <c r="M219" s="115" t="str">
        <f>A219</f>
        <v>CE1.Comunicación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v>
      </c>
    </row>
    <row r="220" spans="1:13" ht="12.75" customHeight="1" x14ac:dyDescent="0.2">
      <c r="A220" s="434" t="s">
        <v>97</v>
      </c>
      <c r="B220" s="435" t="s">
        <v>96</v>
      </c>
      <c r="C220" s="434" t="s">
        <v>95</v>
      </c>
      <c r="D220" s="434" t="s">
        <v>0</v>
      </c>
      <c r="E220" s="424" t="s">
        <v>61</v>
      </c>
      <c r="F220" s="434" t="s">
        <v>88</v>
      </c>
      <c r="G220" s="434"/>
      <c r="H220" s="434" t="s">
        <v>88</v>
      </c>
      <c r="I220" s="434" t="s">
        <v>94</v>
      </c>
      <c r="J220" s="434"/>
      <c r="K220" s="434" t="s">
        <v>94</v>
      </c>
      <c r="L220" s="434" t="s">
        <v>93</v>
      </c>
      <c r="M220" s="115" t="str">
        <f t="shared" ref="M220" si="4">A220</f>
        <v>CAPACIDADES DE EMPLEABILIDAD</v>
      </c>
    </row>
    <row r="221" spans="1:13" x14ac:dyDescent="0.2">
      <c r="A221" s="434"/>
      <c r="B221" s="435"/>
      <c r="C221" s="434"/>
      <c r="D221" s="434"/>
      <c r="E221" s="424"/>
      <c r="F221" s="222" t="s">
        <v>92</v>
      </c>
      <c r="G221" s="222" t="s">
        <v>91</v>
      </c>
      <c r="H221" s="434"/>
      <c r="I221" s="222" t="s">
        <v>92</v>
      </c>
      <c r="J221" s="222" t="s">
        <v>91</v>
      </c>
      <c r="K221" s="434"/>
      <c r="L221" s="434"/>
      <c r="M221" s="115" t="str">
        <f>A220</f>
        <v>CAPACIDADES DE EMPLEABILIDAD</v>
      </c>
    </row>
    <row r="222" spans="1:13" ht="101.25" customHeight="1" x14ac:dyDescent="0.2">
      <c r="A222" s="417" t="str">
        <f>Capacidades!L210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222" s="235" t="str">
        <f>Capacidades!M210</f>
        <v>C1.I1 Expresa conceptos, ideas, sentimientos  y hechos en forma oral,  en situaciones vinculadas a su entorno personal y profesional  respetando la interculturalidad lingüística.</v>
      </c>
      <c r="C222" s="287" t="s">
        <v>648</v>
      </c>
      <c r="D222" s="15" t="str">
        <f>Organización_Modular!F30</f>
        <v xml:space="preserve">Comunicación Oral </v>
      </c>
      <c r="E222" s="15" t="str">
        <f>Organización_Modular!G30</f>
        <v>I</v>
      </c>
      <c r="F222" s="15">
        <f>Organización_Modular!H30</f>
        <v>1</v>
      </c>
      <c r="G222" s="15">
        <f>Organización_Modular!I30</f>
        <v>1</v>
      </c>
      <c r="H222" s="16">
        <f>SUM(F222:G222)</f>
        <v>2</v>
      </c>
      <c r="I222" s="16">
        <f>F222*16</f>
        <v>16</v>
      </c>
      <c r="J222" s="16">
        <f>G222*32</f>
        <v>32</v>
      </c>
      <c r="K222" s="16">
        <f>SUM(I222:J222)</f>
        <v>48</v>
      </c>
      <c r="L222" s="414" t="s">
        <v>651</v>
      </c>
      <c r="M222" s="115" t="str">
        <f>B222</f>
        <v>C1.I1 Expresa conceptos, ideas, sentimientos  y hechos en forma oral,  en situaciones vinculadas a su entorno personal y profesional  respetando la interculturalidad lingüística.</v>
      </c>
    </row>
    <row r="223" spans="1:13" ht="98.25" customHeight="1" x14ac:dyDescent="0.2">
      <c r="A223" s="418"/>
      <c r="B223" s="235" t="str">
        <f>Capacidades!M211</f>
        <v>C1.I2 Interpreta información de manera oral  en situaciones vinculadas a su entorno personal y profesional ,  utilizando tècnicas de comunicaciòn y reconociendo la intención de su interlocutor.</v>
      </c>
      <c r="C223" s="286" t="s">
        <v>649</v>
      </c>
      <c r="D223" s="15"/>
      <c r="E223" s="15"/>
      <c r="F223" s="16"/>
      <c r="G223" s="16"/>
      <c r="H223" s="16"/>
      <c r="I223" s="16"/>
      <c r="J223" s="16"/>
      <c r="K223" s="16"/>
      <c r="L223" s="414"/>
      <c r="M223" s="115" t="str">
        <f t="shared" ref="M223:M286" si="5">B223</f>
        <v>C1.I2 Interpreta información de manera oral  en situaciones vinculadas a su entorno personal y profesional ,  utilizando tècnicas de comunicaciòn y reconociendo la intención de su interlocutor.</v>
      </c>
    </row>
    <row r="224" spans="1:13" ht="88.5" customHeight="1" x14ac:dyDescent="0.2">
      <c r="A224" s="418"/>
      <c r="B224" s="235" t="str">
        <f>Capacidades!M212</f>
        <v>C1.I3 Utiliza estrategias de escucha activa y asertiva en situaciones vinculadas a su entorno personal y profesional,  sin estereotipos de género u otros.</v>
      </c>
      <c r="C224" s="286" t="s">
        <v>650</v>
      </c>
      <c r="D224" s="15"/>
      <c r="E224" s="15"/>
      <c r="F224" s="16"/>
      <c r="G224" s="16"/>
      <c r="H224" s="16"/>
      <c r="I224" s="16"/>
      <c r="J224" s="16"/>
      <c r="K224" s="16"/>
      <c r="L224" s="414"/>
      <c r="M224" s="115" t="str">
        <f t="shared" si="5"/>
        <v>C1.I3 Utiliza estrategias de escucha activa y asertiva en situaciones vinculadas a su entorno personal y profesional,  sin estereotipos de género u otros.</v>
      </c>
    </row>
    <row r="225" spans="1:13" ht="41.25" customHeight="1" x14ac:dyDescent="0.2">
      <c r="A225" s="418"/>
      <c r="B225" s="235" t="str">
        <f>Capacidades!M213</f>
        <v>C1.I4 Aplica elementos de comunicación efectiva vinculados a su entorno personal y laboral, teniendo en cuenta la intención comunicativa</v>
      </c>
      <c r="C225" s="286" t="s">
        <v>647</v>
      </c>
      <c r="D225" s="15"/>
      <c r="E225" s="15"/>
      <c r="F225" s="16"/>
      <c r="G225" s="16"/>
      <c r="H225" s="16"/>
      <c r="I225" s="16"/>
      <c r="J225" s="16"/>
      <c r="K225" s="16"/>
      <c r="L225" s="414"/>
      <c r="M225" s="115" t="str">
        <f t="shared" si="5"/>
        <v>C1.I4 Aplica elementos de comunicación efectiva vinculados a su entorno personal y laboral, teniendo en cuenta la intención comunicativa</v>
      </c>
    </row>
    <row r="226" spans="1:13" hidden="1" x14ac:dyDescent="0.2">
      <c r="A226" s="418"/>
      <c r="B226" s="235" t="str">
        <f>Capacidades!M214</f>
        <v xml:space="preserve">   </v>
      </c>
      <c r="C226" s="236"/>
      <c r="D226" s="15"/>
      <c r="E226" s="15"/>
      <c r="F226" s="16"/>
      <c r="G226" s="16"/>
      <c r="H226" s="16"/>
      <c r="I226" s="16"/>
      <c r="J226" s="16"/>
      <c r="K226" s="16"/>
      <c r="L226" s="414"/>
      <c r="M226" s="115" t="str">
        <f t="shared" si="5"/>
        <v xml:space="preserve">   </v>
      </c>
    </row>
    <row r="227" spans="1:13" hidden="1" x14ac:dyDescent="0.2">
      <c r="A227" s="418"/>
      <c r="B227" s="235" t="str">
        <f>Capacidades!M215</f>
        <v xml:space="preserve">   </v>
      </c>
      <c r="C227" s="236"/>
      <c r="D227" s="15"/>
      <c r="E227" s="15"/>
      <c r="F227" s="16"/>
      <c r="G227" s="16"/>
      <c r="H227" s="16"/>
      <c r="I227" s="16"/>
      <c r="J227" s="16"/>
      <c r="K227" s="16"/>
      <c r="L227" s="414"/>
      <c r="M227" s="115" t="str">
        <f t="shared" si="5"/>
        <v xml:space="preserve">   </v>
      </c>
    </row>
    <row r="228" spans="1:13" hidden="1" x14ac:dyDescent="0.2">
      <c r="A228" s="418"/>
      <c r="B228" s="235" t="str">
        <f>Capacidades!M216</f>
        <v xml:space="preserve">   </v>
      </c>
      <c r="C228" s="236"/>
      <c r="D228" s="15"/>
      <c r="E228" s="15"/>
      <c r="F228" s="16"/>
      <c r="G228" s="16"/>
      <c r="H228" s="16"/>
      <c r="I228" s="16"/>
      <c r="J228" s="16"/>
      <c r="K228" s="16"/>
      <c r="L228" s="414"/>
      <c r="M228" s="115" t="str">
        <f t="shared" si="5"/>
        <v xml:space="preserve">   </v>
      </c>
    </row>
    <row r="229" spans="1:13" hidden="1" x14ac:dyDescent="0.2">
      <c r="A229" s="418"/>
      <c r="B229" s="235" t="str">
        <f>Capacidades!M217</f>
        <v xml:space="preserve">   </v>
      </c>
      <c r="C229" s="236"/>
      <c r="D229" s="15"/>
      <c r="E229" s="15"/>
      <c r="F229" s="16"/>
      <c r="G229" s="16"/>
      <c r="H229" s="16"/>
      <c r="I229" s="16"/>
      <c r="J229" s="16"/>
      <c r="K229" s="16"/>
      <c r="L229" s="414"/>
      <c r="M229" s="115" t="str">
        <f t="shared" si="5"/>
        <v xml:space="preserve">   </v>
      </c>
    </row>
    <row r="230" spans="1:13" hidden="1" x14ac:dyDescent="0.2">
      <c r="A230" s="418"/>
      <c r="B230" s="235" t="str">
        <f>Capacidades!M218</f>
        <v xml:space="preserve">   </v>
      </c>
      <c r="C230" s="236"/>
      <c r="D230" s="15"/>
      <c r="E230" s="15"/>
      <c r="F230" s="16"/>
      <c r="G230" s="16"/>
      <c r="H230" s="16"/>
      <c r="I230" s="16"/>
      <c r="J230" s="16"/>
      <c r="K230" s="16"/>
      <c r="L230" s="414"/>
      <c r="M230" s="115" t="str">
        <f t="shared" si="5"/>
        <v xml:space="preserve">   </v>
      </c>
    </row>
    <row r="231" spans="1:13" hidden="1" x14ac:dyDescent="0.2">
      <c r="A231" s="419"/>
      <c r="B231" s="235" t="str">
        <f>Capacidades!M219</f>
        <v xml:space="preserve">   </v>
      </c>
      <c r="C231" s="236"/>
      <c r="D231" s="17"/>
      <c r="E231" s="17"/>
      <c r="F231" s="18"/>
      <c r="G231" s="18"/>
      <c r="H231" s="18"/>
      <c r="I231" s="18"/>
      <c r="J231" s="18"/>
      <c r="K231" s="18"/>
      <c r="L231" s="415"/>
      <c r="M231" s="115" t="str">
        <f t="shared" si="5"/>
        <v xml:space="preserve">   </v>
      </c>
    </row>
    <row r="232" spans="1:13" ht="72" x14ac:dyDescent="0.2">
      <c r="A232" s="417" t="str">
        <f>Capacidades!L220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232" s="235" t="str">
        <f>Capacidades!M220</f>
        <v>C2.I1 Lee  textos y documentación escrita vinculados al programa de estudios  haciendo uso de estrategias efectivas de comprensión lectora.</v>
      </c>
      <c r="C232" s="286" t="s">
        <v>660</v>
      </c>
      <c r="D232" s="13" t="str">
        <f>Organización_Modular!F31</f>
        <v>Interpretacion y produccion textos</v>
      </c>
      <c r="E232" s="13" t="str">
        <f>Organización_Modular!G31</f>
        <v>II</v>
      </c>
      <c r="F232" s="13">
        <f>Organización_Modular!H31</f>
        <v>1</v>
      </c>
      <c r="G232" s="13">
        <f>Organización_Modular!I31</f>
        <v>1</v>
      </c>
      <c r="H232" s="14">
        <f>SUM(F232:G232)</f>
        <v>2</v>
      </c>
      <c r="I232" s="14">
        <f>F232*16</f>
        <v>16</v>
      </c>
      <c r="J232" s="14">
        <f>G232*32</f>
        <v>32</v>
      </c>
      <c r="K232" s="14">
        <f>SUM(I232:J232)</f>
        <v>48</v>
      </c>
      <c r="L232" s="413" t="s">
        <v>651</v>
      </c>
      <c r="M232" s="115" t="str">
        <f t="shared" si="5"/>
        <v>C2.I1 Lee  textos y documentación escrita vinculados al programa de estudios  haciendo uso de estrategias efectivas de comprensión lectora.</v>
      </c>
    </row>
    <row r="233" spans="1:13" ht="60" x14ac:dyDescent="0.2">
      <c r="A233" s="418"/>
      <c r="B233" s="235" t="str">
        <f>Capacidades!M221</f>
        <v>C2.I2 Lee, comprende y organiza la información de los textos y documentación escrita relacionados al programa de estudios  en organizadores  gráficos.</v>
      </c>
      <c r="C233" s="286" t="s">
        <v>661</v>
      </c>
      <c r="D233" s="15"/>
      <c r="E233" s="15"/>
      <c r="F233" s="16"/>
      <c r="G233" s="16"/>
      <c r="H233" s="16"/>
      <c r="I233" s="16"/>
      <c r="J233" s="16"/>
      <c r="K233" s="16"/>
      <c r="L233" s="414"/>
      <c r="M233" s="115" t="str">
        <f t="shared" si="5"/>
        <v>C2.I2 Lee, comprende y organiza la información de los textos y documentación escrita relacionados al programa de estudios  en organizadores  gráficos.</v>
      </c>
    </row>
    <row r="234" spans="1:13" ht="36" x14ac:dyDescent="0.2">
      <c r="A234" s="418"/>
      <c r="B234" s="235" t="str">
        <f>Capacidades!M222</f>
        <v xml:space="preserve">C2.I3 Explica  la información leída en forma oral y escrita,  utilizando técnicas y formatos en forma clara y asertiva </v>
      </c>
      <c r="C234" s="286" t="s">
        <v>662</v>
      </c>
      <c r="D234" s="15"/>
      <c r="E234" s="15"/>
      <c r="F234" s="16"/>
      <c r="G234" s="16"/>
      <c r="H234" s="16"/>
      <c r="I234" s="16"/>
      <c r="J234" s="16"/>
      <c r="K234" s="16"/>
      <c r="L234" s="414"/>
      <c r="M234" s="115" t="str">
        <f t="shared" si="5"/>
        <v xml:space="preserve">C2.I3 Explica  la información leída en forma oral y escrita,  utilizando técnicas y formatos en forma clara y asertiva </v>
      </c>
    </row>
    <row r="235" spans="1:13" ht="36" x14ac:dyDescent="0.2">
      <c r="A235" s="418"/>
      <c r="B235" s="235" t="str">
        <f>Capacidades!M223</f>
        <v>C3.I1 Utiliza  las normas en la redacción de documentos académicos y técnicos  relacionados a su programa de estudios.</v>
      </c>
      <c r="C235" s="286" t="s">
        <v>663</v>
      </c>
      <c r="D235" s="15"/>
      <c r="E235" s="15"/>
      <c r="F235" s="16"/>
      <c r="G235" s="16"/>
      <c r="H235" s="16"/>
      <c r="I235" s="16"/>
      <c r="J235" s="16"/>
      <c r="K235" s="16"/>
      <c r="L235" s="414"/>
      <c r="M235" s="115" t="str">
        <f t="shared" si="5"/>
        <v>C3.I1 Utiliza  las normas en la redacción de documentos académicos y técnicos  relacionados a su programa de estudios.</v>
      </c>
    </row>
    <row r="236" spans="1:13" ht="60" x14ac:dyDescent="0.2">
      <c r="A236" s="418"/>
      <c r="B236" s="235" t="str">
        <f>Capacidades!M224</f>
        <v>C3.I2 Elabora  textos  académicos y técnicos relacionados con su  programa de estudios,  considerando su estructura  y recogiendo información de fuentes físicas y virtuales pertinentes</v>
      </c>
      <c r="C236" s="286" t="s">
        <v>664</v>
      </c>
      <c r="D236" s="15"/>
      <c r="E236" s="15"/>
      <c r="F236" s="16"/>
      <c r="G236" s="16"/>
      <c r="H236" s="16"/>
      <c r="I236" s="16"/>
      <c r="J236" s="16"/>
      <c r="K236" s="16"/>
      <c r="L236" s="414"/>
      <c r="M236" s="115" t="str">
        <f t="shared" si="5"/>
        <v>C3.I2 Elabora  textos  académicos y técnicos relacionados con su  programa de estudios,  considerando su estructura  y recogiendo información de fuentes físicas y virtuales pertinentes</v>
      </c>
    </row>
    <row r="237" spans="1:13" ht="151.5" customHeight="1" x14ac:dyDescent="0.2">
      <c r="A237" s="418"/>
      <c r="B237" s="235" t="str">
        <f>Capacidades!M225</f>
        <v>C3.I3 Redacta  documentos administrativos  y técnicos relacionados a su programa de estudio  teniendo en cuenta su estructura y estilos.</v>
      </c>
      <c r="C237" s="286" t="s">
        <v>665</v>
      </c>
      <c r="D237" s="15"/>
      <c r="E237" s="15"/>
      <c r="F237" s="16"/>
      <c r="G237" s="16"/>
      <c r="H237" s="16"/>
      <c r="I237" s="16"/>
      <c r="J237" s="16"/>
      <c r="K237" s="16"/>
      <c r="L237" s="414"/>
      <c r="M237" s="115" t="str">
        <f t="shared" si="5"/>
        <v>C3.I3 Redacta  documentos administrativos  y técnicos relacionados a su programa de estudio  teniendo en cuenta su estructura y estilos.</v>
      </c>
    </row>
    <row r="238" spans="1:13" hidden="1" x14ac:dyDescent="0.2">
      <c r="A238" s="418"/>
      <c r="B238" s="235" t="str">
        <f>Capacidades!M226</f>
        <v xml:space="preserve">   </v>
      </c>
      <c r="C238" s="236"/>
      <c r="D238" s="15"/>
      <c r="E238" s="15"/>
      <c r="F238" s="16"/>
      <c r="G238" s="16"/>
      <c r="H238" s="16"/>
      <c r="I238" s="16"/>
      <c r="J238" s="16"/>
      <c r="K238" s="16"/>
      <c r="L238" s="414"/>
      <c r="M238" s="115" t="str">
        <f t="shared" si="5"/>
        <v xml:space="preserve">   </v>
      </c>
    </row>
    <row r="239" spans="1:13" hidden="1" x14ac:dyDescent="0.2">
      <c r="A239" s="418"/>
      <c r="B239" s="235" t="str">
        <f>Capacidades!M227</f>
        <v xml:space="preserve">   </v>
      </c>
      <c r="C239" s="236"/>
      <c r="D239" s="15"/>
      <c r="E239" s="15"/>
      <c r="F239" s="16"/>
      <c r="G239" s="16"/>
      <c r="H239" s="16"/>
      <c r="I239" s="16"/>
      <c r="J239" s="16"/>
      <c r="K239" s="16"/>
      <c r="L239" s="414"/>
      <c r="M239" s="115" t="str">
        <f t="shared" si="5"/>
        <v xml:space="preserve">   </v>
      </c>
    </row>
    <row r="240" spans="1:13" hidden="1" x14ac:dyDescent="0.2">
      <c r="A240" s="418"/>
      <c r="B240" s="235" t="str">
        <f>Capacidades!M228</f>
        <v xml:space="preserve">   </v>
      </c>
      <c r="C240" s="236"/>
      <c r="D240" s="15"/>
      <c r="E240" s="15"/>
      <c r="F240" s="16"/>
      <c r="G240" s="16"/>
      <c r="H240" s="16"/>
      <c r="I240" s="16"/>
      <c r="J240" s="16"/>
      <c r="K240" s="16"/>
      <c r="L240" s="414"/>
      <c r="M240" s="115" t="str">
        <f t="shared" si="5"/>
        <v xml:space="preserve">   </v>
      </c>
    </row>
    <row r="241" spans="1:13" hidden="1" x14ac:dyDescent="0.2">
      <c r="A241" s="419"/>
      <c r="B241" s="235" t="str">
        <f>Capacidades!M229</f>
        <v xml:space="preserve">   </v>
      </c>
      <c r="C241" s="239"/>
      <c r="D241" s="15"/>
      <c r="E241" s="15"/>
      <c r="F241" s="16"/>
      <c r="G241" s="16"/>
      <c r="H241" s="16"/>
      <c r="I241" s="16"/>
      <c r="J241" s="16"/>
      <c r="K241" s="16"/>
      <c r="L241" s="414"/>
      <c r="M241" s="115" t="str">
        <f t="shared" si="5"/>
        <v xml:space="preserve">   </v>
      </c>
    </row>
    <row r="242" spans="1:13" ht="57.75" customHeight="1" x14ac:dyDescent="0.2">
      <c r="A242" s="417" t="str">
        <f>Capacidades!L230</f>
        <v xml:space="preserve">CE3.C1 Utilizar aplicaciones y herramientas informáticas para la búsqueda, comunicación y análisis de información  de manera responsable  y considerando los principios éticos.    </v>
      </c>
      <c r="B242" s="235" t="str">
        <f>Capacidades!M230</f>
        <v>C1.I1 Identifica  las partes de la computadora reconociendo el hardware, software, periféricos y aplicativos</v>
      </c>
      <c r="C242" s="286" t="s">
        <v>682</v>
      </c>
      <c r="D242" s="13" t="str">
        <f>Organización_Modular!F32</f>
        <v>Informática e internet</v>
      </c>
      <c r="E242" s="13" t="str">
        <f>Organización_Modular!G32</f>
        <v>I</v>
      </c>
      <c r="F242" s="13">
        <f>Organización_Modular!H32</f>
        <v>1</v>
      </c>
      <c r="G242" s="13">
        <f>Organización_Modular!I32</f>
        <v>1</v>
      </c>
      <c r="H242" s="14">
        <f>SUM(F242:G242)</f>
        <v>2</v>
      </c>
      <c r="I242" s="14">
        <f>F242*16</f>
        <v>16</v>
      </c>
      <c r="J242" s="14">
        <f>G242*32</f>
        <v>32</v>
      </c>
      <c r="K242" s="14">
        <f>SUM(I242:J242)</f>
        <v>48</v>
      </c>
      <c r="L242" s="413" t="s">
        <v>688</v>
      </c>
      <c r="M242" s="115" t="str">
        <f t="shared" si="5"/>
        <v>C1.I1 Identifica  las partes de la computadora reconociendo el hardware, software, periféricos y aplicativos</v>
      </c>
    </row>
    <row r="243" spans="1:13" ht="68.25" customHeight="1" x14ac:dyDescent="0.2">
      <c r="A243" s="418"/>
      <c r="B243" s="235" t="str">
        <f>Capacidades!M231</f>
        <v>C1.I2 Utiliza aplicaciones de internet para la búsqueda de la información, aplicando criterios para la selección de información y el respeto a la propiedad intelectual</v>
      </c>
      <c r="C243" s="286" t="s">
        <v>683</v>
      </c>
      <c r="D243" s="15"/>
      <c r="E243" s="15"/>
      <c r="F243" s="16"/>
      <c r="G243" s="16"/>
      <c r="H243" s="16"/>
      <c r="I243" s="16"/>
      <c r="J243" s="16"/>
      <c r="K243" s="16"/>
      <c r="L243" s="414"/>
      <c r="M243" s="115" t="str">
        <f t="shared" si="5"/>
        <v>C1.I2 Utiliza aplicaciones de internet para la búsqueda de la información, aplicando criterios para la selección de información y el respeto a la propiedad intelectual</v>
      </c>
    </row>
    <row r="244" spans="1:13" ht="76.5" customHeight="1" x14ac:dyDescent="0.2">
      <c r="A244" s="418"/>
      <c r="B244" s="235" t="str">
        <f>Capacidades!M232</f>
        <v>C1.I3 Utiliza aplicaciones para la comunicación y colaboración de acuerdo a la necesidad de información,  con responsabilidad y ética profesional</v>
      </c>
      <c r="C244" s="286" t="s">
        <v>684</v>
      </c>
      <c r="D244" s="15"/>
      <c r="E244" s="15"/>
      <c r="F244" s="16"/>
      <c r="G244" s="16"/>
      <c r="H244" s="16"/>
      <c r="I244" s="16"/>
      <c r="J244" s="16"/>
      <c r="K244" s="16"/>
      <c r="L244" s="414"/>
      <c r="M244" s="115" t="str">
        <f t="shared" si="5"/>
        <v>C1.I3 Utiliza aplicaciones para la comunicación y colaboración de acuerdo a la necesidad de información,  con responsabilidad y ética profesional</v>
      </c>
    </row>
    <row r="245" spans="1:13" hidden="1" x14ac:dyDescent="0.2">
      <c r="A245" s="418"/>
      <c r="B245" s="235" t="str">
        <f>Capacidades!M233</f>
        <v xml:space="preserve">   </v>
      </c>
      <c r="C245" s="286"/>
      <c r="D245" s="15"/>
      <c r="E245" s="15"/>
      <c r="F245" s="16"/>
      <c r="G245" s="16"/>
      <c r="H245" s="16"/>
      <c r="I245" s="16"/>
      <c r="J245" s="16"/>
      <c r="K245" s="16"/>
      <c r="L245" s="414"/>
      <c r="M245" s="115" t="str">
        <f t="shared" si="5"/>
        <v xml:space="preserve">   </v>
      </c>
    </row>
    <row r="246" spans="1:13" hidden="1" x14ac:dyDescent="0.2">
      <c r="A246" s="418"/>
      <c r="B246" s="235" t="str">
        <f>Capacidades!M234</f>
        <v xml:space="preserve">   </v>
      </c>
      <c r="C246" s="286"/>
      <c r="D246" s="15"/>
      <c r="E246" s="15"/>
      <c r="F246" s="16"/>
      <c r="G246" s="16"/>
      <c r="H246" s="16"/>
      <c r="I246" s="16"/>
      <c r="J246" s="16"/>
      <c r="K246" s="16"/>
      <c r="L246" s="414"/>
      <c r="M246" s="115" t="str">
        <f t="shared" si="5"/>
        <v xml:space="preserve">   </v>
      </c>
    </row>
    <row r="247" spans="1:13" hidden="1" x14ac:dyDescent="0.2">
      <c r="A247" s="418"/>
      <c r="B247" s="235" t="str">
        <f>Capacidades!M235</f>
        <v xml:space="preserve">   </v>
      </c>
      <c r="C247" s="286"/>
      <c r="D247" s="15"/>
      <c r="E247" s="15"/>
      <c r="F247" s="16"/>
      <c r="G247" s="16"/>
      <c r="H247" s="16"/>
      <c r="I247" s="16"/>
      <c r="J247" s="16"/>
      <c r="K247" s="16"/>
      <c r="L247" s="414"/>
      <c r="M247" s="115" t="str">
        <f t="shared" si="5"/>
        <v xml:space="preserve">   </v>
      </c>
    </row>
    <row r="248" spans="1:13" hidden="1" x14ac:dyDescent="0.2">
      <c r="A248" s="418"/>
      <c r="B248" s="235" t="str">
        <f>Capacidades!M236</f>
        <v xml:space="preserve">   </v>
      </c>
      <c r="C248" s="236"/>
      <c r="D248" s="15"/>
      <c r="E248" s="15"/>
      <c r="F248" s="16"/>
      <c r="G248" s="16"/>
      <c r="H248" s="16"/>
      <c r="I248" s="16"/>
      <c r="J248" s="16"/>
      <c r="K248" s="16"/>
      <c r="L248" s="414"/>
      <c r="M248" s="115" t="str">
        <f t="shared" si="5"/>
        <v xml:space="preserve">   </v>
      </c>
    </row>
    <row r="249" spans="1:13" hidden="1" x14ac:dyDescent="0.2">
      <c r="A249" s="418"/>
      <c r="B249" s="235" t="str">
        <f>Capacidades!M237</f>
        <v xml:space="preserve">   </v>
      </c>
      <c r="C249" s="236"/>
      <c r="D249" s="15"/>
      <c r="E249" s="15"/>
      <c r="F249" s="16"/>
      <c r="G249" s="16"/>
      <c r="H249" s="16"/>
      <c r="I249" s="16"/>
      <c r="J249" s="16"/>
      <c r="K249" s="16"/>
      <c r="L249" s="414"/>
      <c r="M249" s="115" t="str">
        <f t="shared" si="5"/>
        <v xml:space="preserve">   </v>
      </c>
    </row>
    <row r="250" spans="1:13" hidden="1" x14ac:dyDescent="0.2">
      <c r="A250" s="418"/>
      <c r="B250" s="235" t="str">
        <f>Capacidades!M238</f>
        <v xml:space="preserve">   </v>
      </c>
      <c r="C250" s="236"/>
      <c r="D250" s="15"/>
      <c r="E250" s="15"/>
      <c r="F250" s="16"/>
      <c r="G250" s="16"/>
      <c r="H250" s="16"/>
      <c r="I250" s="16"/>
      <c r="J250" s="16"/>
      <c r="K250" s="16"/>
      <c r="L250" s="414"/>
      <c r="M250" s="115" t="str">
        <f t="shared" si="5"/>
        <v xml:space="preserve">   </v>
      </c>
    </row>
    <row r="251" spans="1:13" hidden="1" x14ac:dyDescent="0.2">
      <c r="A251" s="419"/>
      <c r="B251" s="235" t="str">
        <f>Capacidades!M239</f>
        <v xml:space="preserve">   </v>
      </c>
      <c r="C251" s="239"/>
      <c r="D251" s="15"/>
      <c r="E251" s="15"/>
      <c r="F251" s="16"/>
      <c r="G251" s="16"/>
      <c r="H251" s="16"/>
      <c r="I251" s="16"/>
      <c r="J251" s="16"/>
      <c r="K251" s="16"/>
      <c r="L251" s="414"/>
      <c r="M251" s="115" t="str">
        <f t="shared" si="5"/>
        <v xml:space="preserve">   </v>
      </c>
    </row>
    <row r="252" spans="1:13" ht="70.5" customHeight="1" x14ac:dyDescent="0.2">
      <c r="A252" s="417" t="str">
        <f>Capacidades!L240</f>
        <v xml:space="preserve">CE3.C2 Utilizar software de ofimática de acuerdo al programa de estudios,  considerando las necesidades de sistematización de la información.     </v>
      </c>
      <c r="B252" s="235" t="str">
        <f>Capacidades!M240</f>
        <v>C2.i1 Utiliza procesador de textos en la elaboración de documentos,  teniendo en cuenta los requerimientos del contexto laboral y los formatos vinculados al programa de estudios.</v>
      </c>
      <c r="C252" s="286" t="s">
        <v>685</v>
      </c>
      <c r="D252" s="13" t="str">
        <f>Organización_Modular!F33</f>
        <v>Ofimática</v>
      </c>
      <c r="E252" s="13" t="str">
        <f>Organización_Modular!G33</f>
        <v>II</v>
      </c>
      <c r="F252" s="13">
        <f>Organización_Modular!H33</f>
        <v>1</v>
      </c>
      <c r="G252" s="13">
        <f>Organización_Modular!I33</f>
        <v>2</v>
      </c>
      <c r="H252" s="14">
        <f>SUM(F252:G252)</f>
        <v>3</v>
      </c>
      <c r="I252" s="14">
        <f>F252*16</f>
        <v>16</v>
      </c>
      <c r="J252" s="14">
        <f>G252*32</f>
        <v>64</v>
      </c>
      <c r="K252" s="14">
        <f>SUM(I252:J252)</f>
        <v>80</v>
      </c>
      <c r="L252" s="413" t="s">
        <v>688</v>
      </c>
      <c r="M252" s="115" t="str">
        <f t="shared" si="5"/>
        <v>C2.i1 Utiliza procesador de textos en la elaboración de documentos,  teniendo en cuenta los requerimientos del contexto laboral y los formatos vinculados al programa de estudios.</v>
      </c>
    </row>
    <row r="253" spans="1:13" ht="59.25" customHeight="1" x14ac:dyDescent="0.2">
      <c r="A253" s="418"/>
      <c r="B253" s="235" t="str">
        <f>Capacidades!M241</f>
        <v>C2.i2 Sistematiza información  utilizando hoja de cálculo de manera eficiente, vinculados al programa de estudios.</v>
      </c>
      <c r="C253" s="286" t="s">
        <v>686</v>
      </c>
      <c r="D253" s="15"/>
      <c r="E253" s="15"/>
      <c r="F253" s="16"/>
      <c r="G253" s="16"/>
      <c r="H253" s="16"/>
      <c r="I253" s="16"/>
      <c r="J253" s="16"/>
      <c r="K253" s="16"/>
      <c r="L253" s="414"/>
      <c r="M253" s="115" t="str">
        <f t="shared" si="5"/>
        <v>C2.i2 Sistematiza información  utilizando hoja de cálculo de manera eficiente, vinculados al programa de estudios.</v>
      </c>
    </row>
    <row r="254" spans="1:13" ht="54.75" customHeight="1" x14ac:dyDescent="0.2">
      <c r="A254" s="418"/>
      <c r="B254" s="235" t="str">
        <f>Capacidades!M242</f>
        <v>C2.i3 Realiza presentaciones de información sistematizada de calidad y vinculados al programa de estudios.</v>
      </c>
      <c r="C254" s="286" t="s">
        <v>687</v>
      </c>
      <c r="D254" s="15"/>
      <c r="E254" s="15"/>
      <c r="F254" s="16"/>
      <c r="G254" s="16"/>
      <c r="H254" s="16"/>
      <c r="I254" s="16"/>
      <c r="J254" s="16"/>
      <c r="K254" s="16"/>
      <c r="L254" s="414"/>
      <c r="M254" s="115" t="str">
        <f t="shared" si="5"/>
        <v>C2.i3 Realiza presentaciones de información sistematizada de calidad y vinculados al programa de estudios.</v>
      </c>
    </row>
    <row r="255" spans="1:13" hidden="1" x14ac:dyDescent="0.2">
      <c r="A255" s="418"/>
      <c r="B255" s="235" t="str">
        <f>Capacidades!M243</f>
        <v xml:space="preserve">   </v>
      </c>
      <c r="C255" s="236"/>
      <c r="D255" s="15"/>
      <c r="E255" s="15"/>
      <c r="F255" s="16"/>
      <c r="G255" s="16"/>
      <c r="H255" s="16"/>
      <c r="I255" s="16"/>
      <c r="J255" s="16"/>
      <c r="K255" s="16"/>
      <c r="L255" s="414"/>
      <c r="M255" s="115" t="str">
        <f t="shared" si="5"/>
        <v xml:space="preserve">   </v>
      </c>
    </row>
    <row r="256" spans="1:13" hidden="1" x14ac:dyDescent="0.2">
      <c r="A256" s="418"/>
      <c r="B256" s="235" t="str">
        <f>Capacidades!M244</f>
        <v xml:space="preserve">   </v>
      </c>
      <c r="C256" s="236"/>
      <c r="D256" s="15"/>
      <c r="E256" s="15"/>
      <c r="F256" s="16"/>
      <c r="G256" s="16"/>
      <c r="H256" s="16"/>
      <c r="I256" s="16"/>
      <c r="J256" s="16"/>
      <c r="K256" s="16"/>
      <c r="L256" s="414"/>
      <c r="M256" s="115" t="str">
        <f t="shared" si="5"/>
        <v xml:space="preserve">   </v>
      </c>
    </row>
    <row r="257" spans="1:13" hidden="1" x14ac:dyDescent="0.2">
      <c r="A257" s="418"/>
      <c r="B257" s="235" t="str">
        <f>Capacidades!M245</f>
        <v xml:space="preserve">   </v>
      </c>
      <c r="C257" s="236"/>
      <c r="D257" s="15"/>
      <c r="E257" s="15"/>
      <c r="F257" s="16"/>
      <c r="G257" s="16"/>
      <c r="H257" s="16"/>
      <c r="I257" s="16"/>
      <c r="J257" s="16"/>
      <c r="K257" s="16"/>
      <c r="L257" s="414"/>
      <c r="M257" s="115" t="str">
        <f t="shared" si="5"/>
        <v xml:space="preserve">   </v>
      </c>
    </row>
    <row r="258" spans="1:13" hidden="1" x14ac:dyDescent="0.2">
      <c r="A258" s="418"/>
      <c r="B258" s="235" t="str">
        <f>Capacidades!M246</f>
        <v xml:space="preserve">   </v>
      </c>
      <c r="C258" s="236"/>
      <c r="D258" s="15"/>
      <c r="E258" s="15"/>
      <c r="F258" s="16"/>
      <c r="G258" s="16"/>
      <c r="H258" s="16"/>
      <c r="I258" s="16"/>
      <c r="J258" s="16"/>
      <c r="K258" s="16"/>
      <c r="L258" s="414"/>
      <c r="M258" s="115" t="str">
        <f t="shared" si="5"/>
        <v xml:space="preserve">   </v>
      </c>
    </row>
    <row r="259" spans="1:13" hidden="1" x14ac:dyDescent="0.2">
      <c r="A259" s="418"/>
      <c r="B259" s="235" t="str">
        <f>Capacidades!M247</f>
        <v xml:space="preserve">   </v>
      </c>
      <c r="C259" s="236"/>
      <c r="D259" s="15"/>
      <c r="E259" s="15"/>
      <c r="F259" s="16"/>
      <c r="G259" s="16"/>
      <c r="H259" s="16"/>
      <c r="I259" s="16"/>
      <c r="J259" s="16"/>
      <c r="K259" s="16"/>
      <c r="L259" s="414"/>
      <c r="M259" s="115" t="str">
        <f t="shared" si="5"/>
        <v xml:space="preserve">   </v>
      </c>
    </row>
    <row r="260" spans="1:13" hidden="1" x14ac:dyDescent="0.2">
      <c r="A260" s="418"/>
      <c r="B260" s="235" t="str">
        <f>Capacidades!M248</f>
        <v xml:space="preserve">   </v>
      </c>
      <c r="C260" s="236"/>
      <c r="D260" s="15"/>
      <c r="E260" s="15"/>
      <c r="F260" s="16"/>
      <c r="G260" s="16"/>
      <c r="H260" s="16"/>
      <c r="I260" s="16"/>
      <c r="J260" s="16"/>
      <c r="K260" s="16"/>
      <c r="L260" s="414"/>
      <c r="M260" s="115" t="str">
        <f t="shared" si="5"/>
        <v xml:space="preserve">   </v>
      </c>
    </row>
    <row r="261" spans="1:13" hidden="1" x14ac:dyDescent="0.2">
      <c r="A261" s="419"/>
      <c r="B261" s="235" t="str">
        <f>Capacidades!M249</f>
        <v xml:space="preserve">   </v>
      </c>
      <c r="C261" s="239"/>
      <c r="D261" s="15"/>
      <c r="E261" s="15"/>
      <c r="F261" s="16"/>
      <c r="G261" s="16"/>
      <c r="H261" s="16"/>
      <c r="I261" s="16"/>
      <c r="J261" s="16"/>
      <c r="K261" s="16"/>
      <c r="L261" s="414"/>
      <c r="M261" s="115" t="str">
        <f t="shared" si="5"/>
        <v xml:space="preserve">   </v>
      </c>
    </row>
    <row r="262" spans="1:13" hidden="1" x14ac:dyDescent="0.2">
      <c r="A262" s="417" t="str">
        <f>Capacidades!L250</f>
        <v xml:space="preserve">       </v>
      </c>
      <c r="B262" s="235" t="str">
        <f>Capacidades!M250</f>
        <v xml:space="preserve">   </v>
      </c>
      <c r="C262" s="236"/>
      <c r="D262" s="13">
        <f>Organización_Modular!F34</f>
        <v>0</v>
      </c>
      <c r="E262" s="13">
        <f>Organización_Modular!G34</f>
        <v>0</v>
      </c>
      <c r="F262" s="13">
        <f>Organización_Modular!H34</f>
        <v>0</v>
      </c>
      <c r="G262" s="13">
        <f>Organización_Modular!I34</f>
        <v>0</v>
      </c>
      <c r="H262" s="14">
        <f>SUM(F262:G262)</f>
        <v>0</v>
      </c>
      <c r="I262" s="14">
        <f>F262*16</f>
        <v>0</v>
      </c>
      <c r="J262" s="14">
        <f>G262*32</f>
        <v>0</v>
      </c>
      <c r="K262" s="14">
        <f>SUM(I262:J262)</f>
        <v>0</v>
      </c>
      <c r="L262" s="413"/>
      <c r="M262" s="115" t="str">
        <f t="shared" si="5"/>
        <v xml:space="preserve">   </v>
      </c>
    </row>
    <row r="263" spans="1:13" hidden="1" x14ac:dyDescent="0.2">
      <c r="A263" s="418"/>
      <c r="B263" s="235" t="str">
        <f>Capacidades!M251</f>
        <v xml:space="preserve">   </v>
      </c>
      <c r="C263" s="236"/>
      <c r="D263" s="15"/>
      <c r="E263" s="15"/>
      <c r="F263" s="16"/>
      <c r="G263" s="16"/>
      <c r="H263" s="16"/>
      <c r="I263" s="16"/>
      <c r="J263" s="16"/>
      <c r="K263" s="16"/>
      <c r="L263" s="414"/>
      <c r="M263" s="115" t="str">
        <f t="shared" si="5"/>
        <v xml:space="preserve">   </v>
      </c>
    </row>
    <row r="264" spans="1:13" hidden="1" x14ac:dyDescent="0.2">
      <c r="A264" s="418"/>
      <c r="B264" s="235" t="str">
        <f>Capacidades!M252</f>
        <v xml:space="preserve">   </v>
      </c>
      <c r="C264" s="236"/>
      <c r="D264" s="15"/>
      <c r="E264" s="15"/>
      <c r="F264" s="16"/>
      <c r="G264" s="16"/>
      <c r="H264" s="16"/>
      <c r="I264" s="16"/>
      <c r="J264" s="16"/>
      <c r="K264" s="16"/>
      <c r="L264" s="414"/>
      <c r="M264" s="115" t="str">
        <f t="shared" si="5"/>
        <v xml:space="preserve">   </v>
      </c>
    </row>
    <row r="265" spans="1:13" hidden="1" x14ac:dyDescent="0.2">
      <c r="A265" s="418"/>
      <c r="B265" s="235" t="str">
        <f>Capacidades!M253</f>
        <v xml:space="preserve">   </v>
      </c>
      <c r="C265" s="236"/>
      <c r="D265" s="15"/>
      <c r="E265" s="15"/>
      <c r="F265" s="16"/>
      <c r="G265" s="16"/>
      <c r="H265" s="16"/>
      <c r="I265" s="16"/>
      <c r="J265" s="16"/>
      <c r="K265" s="16"/>
      <c r="L265" s="414"/>
      <c r="M265" s="115" t="str">
        <f t="shared" si="5"/>
        <v xml:space="preserve">   </v>
      </c>
    </row>
    <row r="266" spans="1:13" hidden="1" x14ac:dyDescent="0.2">
      <c r="A266" s="418"/>
      <c r="B266" s="235" t="str">
        <f>Capacidades!M254</f>
        <v xml:space="preserve">   </v>
      </c>
      <c r="C266" s="236"/>
      <c r="D266" s="15"/>
      <c r="E266" s="15"/>
      <c r="F266" s="16"/>
      <c r="G266" s="16"/>
      <c r="H266" s="16"/>
      <c r="I266" s="16"/>
      <c r="J266" s="16"/>
      <c r="K266" s="16"/>
      <c r="L266" s="414"/>
      <c r="M266" s="115" t="str">
        <f t="shared" si="5"/>
        <v xml:space="preserve">   </v>
      </c>
    </row>
    <row r="267" spans="1:13" hidden="1" x14ac:dyDescent="0.2">
      <c r="A267" s="418"/>
      <c r="B267" s="235" t="str">
        <f>Capacidades!M255</f>
        <v xml:space="preserve">   </v>
      </c>
      <c r="C267" s="236"/>
      <c r="D267" s="15"/>
      <c r="E267" s="15"/>
      <c r="F267" s="16"/>
      <c r="G267" s="16"/>
      <c r="H267" s="16"/>
      <c r="I267" s="16"/>
      <c r="J267" s="16"/>
      <c r="K267" s="16"/>
      <c r="L267" s="414"/>
      <c r="M267" s="115" t="str">
        <f t="shared" si="5"/>
        <v xml:space="preserve">   </v>
      </c>
    </row>
    <row r="268" spans="1:13" hidden="1" x14ac:dyDescent="0.2">
      <c r="A268" s="418"/>
      <c r="B268" s="235" t="str">
        <f>Capacidades!M256</f>
        <v xml:space="preserve">   </v>
      </c>
      <c r="C268" s="236"/>
      <c r="D268" s="15"/>
      <c r="E268" s="15"/>
      <c r="F268" s="16"/>
      <c r="G268" s="16"/>
      <c r="H268" s="16"/>
      <c r="I268" s="16"/>
      <c r="J268" s="16"/>
      <c r="K268" s="16"/>
      <c r="L268" s="414"/>
      <c r="M268" s="115" t="str">
        <f t="shared" si="5"/>
        <v xml:space="preserve">   </v>
      </c>
    </row>
    <row r="269" spans="1:13" hidden="1" x14ac:dyDescent="0.2">
      <c r="A269" s="418"/>
      <c r="B269" s="235" t="str">
        <f>Capacidades!M257</f>
        <v xml:space="preserve">   </v>
      </c>
      <c r="C269" s="236"/>
      <c r="D269" s="15"/>
      <c r="E269" s="15"/>
      <c r="F269" s="16"/>
      <c r="G269" s="16"/>
      <c r="H269" s="16"/>
      <c r="I269" s="16"/>
      <c r="J269" s="16"/>
      <c r="K269" s="16"/>
      <c r="L269" s="414"/>
      <c r="M269" s="115" t="str">
        <f t="shared" si="5"/>
        <v xml:space="preserve">   </v>
      </c>
    </row>
    <row r="270" spans="1:13" hidden="1" x14ac:dyDescent="0.2">
      <c r="A270" s="418"/>
      <c r="B270" s="235" t="str">
        <f>Capacidades!M258</f>
        <v xml:space="preserve">   </v>
      </c>
      <c r="C270" s="236"/>
      <c r="D270" s="15"/>
      <c r="E270" s="15"/>
      <c r="F270" s="16"/>
      <c r="G270" s="16"/>
      <c r="H270" s="16"/>
      <c r="I270" s="16"/>
      <c r="J270" s="16"/>
      <c r="K270" s="16"/>
      <c r="L270" s="414"/>
      <c r="M270" s="115" t="str">
        <f t="shared" si="5"/>
        <v xml:space="preserve">   </v>
      </c>
    </row>
    <row r="271" spans="1:13" hidden="1" x14ac:dyDescent="0.2">
      <c r="A271" s="419"/>
      <c r="B271" s="235" t="str">
        <f>Capacidades!M259</f>
        <v xml:space="preserve">   </v>
      </c>
      <c r="C271" s="239"/>
      <c r="D271" s="15"/>
      <c r="E271" s="15"/>
      <c r="F271" s="16"/>
      <c r="G271" s="16"/>
      <c r="H271" s="16"/>
      <c r="I271" s="16"/>
      <c r="J271" s="16"/>
      <c r="K271" s="16"/>
      <c r="L271" s="414"/>
      <c r="M271" s="115" t="str">
        <f t="shared" si="5"/>
        <v xml:space="preserve">   </v>
      </c>
    </row>
    <row r="272" spans="1:13" hidden="1" x14ac:dyDescent="0.2">
      <c r="A272" s="417" t="str">
        <f>Capacidades!L260</f>
        <v xml:space="preserve">       </v>
      </c>
      <c r="B272" s="235" t="str">
        <f>Capacidades!M260</f>
        <v xml:space="preserve">   </v>
      </c>
      <c r="C272" s="236"/>
      <c r="D272" s="13">
        <f>Organización_Modular!F35</f>
        <v>0</v>
      </c>
      <c r="E272" s="13">
        <f>Organización_Modular!G35</f>
        <v>0</v>
      </c>
      <c r="F272" s="13">
        <f>Organización_Modular!H35</f>
        <v>0</v>
      </c>
      <c r="G272" s="13">
        <f>Organización_Modular!I35</f>
        <v>0</v>
      </c>
      <c r="H272" s="14">
        <f>SUM(F272:G272)</f>
        <v>0</v>
      </c>
      <c r="I272" s="14">
        <f>F272*16</f>
        <v>0</v>
      </c>
      <c r="J272" s="14">
        <f>G272*32</f>
        <v>0</v>
      </c>
      <c r="K272" s="14">
        <f>SUM(I272:J272)</f>
        <v>0</v>
      </c>
      <c r="L272" s="413"/>
      <c r="M272" s="115" t="str">
        <f t="shared" si="5"/>
        <v xml:space="preserve">   </v>
      </c>
    </row>
    <row r="273" spans="1:13" hidden="1" x14ac:dyDescent="0.2">
      <c r="A273" s="418"/>
      <c r="B273" s="235" t="str">
        <f>Capacidades!M261</f>
        <v xml:space="preserve">   </v>
      </c>
      <c r="C273" s="236"/>
      <c r="D273" s="15"/>
      <c r="E273" s="15"/>
      <c r="F273" s="16"/>
      <c r="G273" s="16"/>
      <c r="H273" s="16"/>
      <c r="I273" s="16"/>
      <c r="J273" s="16"/>
      <c r="K273" s="16"/>
      <c r="L273" s="414"/>
      <c r="M273" s="115" t="str">
        <f t="shared" si="5"/>
        <v xml:space="preserve">   </v>
      </c>
    </row>
    <row r="274" spans="1:13" hidden="1" x14ac:dyDescent="0.2">
      <c r="A274" s="418"/>
      <c r="B274" s="235" t="str">
        <f>Capacidades!M262</f>
        <v xml:space="preserve">   </v>
      </c>
      <c r="C274" s="236"/>
      <c r="D274" s="15"/>
      <c r="E274" s="15"/>
      <c r="F274" s="16"/>
      <c r="G274" s="16"/>
      <c r="H274" s="16"/>
      <c r="I274" s="16"/>
      <c r="J274" s="16"/>
      <c r="K274" s="16"/>
      <c r="L274" s="414"/>
      <c r="M274" s="115" t="str">
        <f t="shared" si="5"/>
        <v xml:space="preserve">   </v>
      </c>
    </row>
    <row r="275" spans="1:13" hidden="1" x14ac:dyDescent="0.2">
      <c r="A275" s="418"/>
      <c r="B275" s="235" t="str">
        <f>Capacidades!M263</f>
        <v xml:space="preserve">   </v>
      </c>
      <c r="C275" s="236"/>
      <c r="D275" s="15"/>
      <c r="E275" s="15"/>
      <c r="F275" s="16"/>
      <c r="G275" s="16"/>
      <c r="H275" s="16"/>
      <c r="I275" s="16"/>
      <c r="J275" s="16"/>
      <c r="K275" s="16"/>
      <c r="L275" s="414"/>
      <c r="M275" s="115" t="str">
        <f t="shared" si="5"/>
        <v xml:space="preserve">   </v>
      </c>
    </row>
    <row r="276" spans="1:13" hidden="1" x14ac:dyDescent="0.2">
      <c r="A276" s="418"/>
      <c r="B276" s="235" t="str">
        <f>Capacidades!M264</f>
        <v xml:space="preserve">   </v>
      </c>
      <c r="C276" s="236"/>
      <c r="D276" s="15"/>
      <c r="E276" s="15"/>
      <c r="F276" s="16"/>
      <c r="G276" s="16"/>
      <c r="H276" s="16"/>
      <c r="I276" s="16"/>
      <c r="J276" s="16"/>
      <c r="K276" s="16"/>
      <c r="L276" s="414"/>
      <c r="M276" s="115" t="str">
        <f t="shared" si="5"/>
        <v xml:space="preserve">   </v>
      </c>
    </row>
    <row r="277" spans="1:13" hidden="1" x14ac:dyDescent="0.2">
      <c r="A277" s="418"/>
      <c r="B277" s="235" t="str">
        <f>Capacidades!M265</f>
        <v xml:space="preserve">   </v>
      </c>
      <c r="C277" s="236"/>
      <c r="D277" s="15"/>
      <c r="E277" s="15"/>
      <c r="F277" s="16"/>
      <c r="G277" s="16"/>
      <c r="H277" s="16"/>
      <c r="I277" s="16"/>
      <c r="J277" s="16"/>
      <c r="K277" s="16"/>
      <c r="L277" s="414"/>
      <c r="M277" s="115" t="str">
        <f t="shared" si="5"/>
        <v xml:space="preserve">   </v>
      </c>
    </row>
    <row r="278" spans="1:13" hidden="1" x14ac:dyDescent="0.2">
      <c r="A278" s="418"/>
      <c r="B278" s="235" t="str">
        <f>Capacidades!M266</f>
        <v xml:space="preserve">   </v>
      </c>
      <c r="C278" s="236"/>
      <c r="D278" s="15"/>
      <c r="E278" s="15"/>
      <c r="F278" s="16"/>
      <c r="G278" s="16"/>
      <c r="H278" s="16"/>
      <c r="I278" s="16"/>
      <c r="J278" s="16"/>
      <c r="K278" s="16"/>
      <c r="L278" s="414"/>
      <c r="M278" s="115" t="str">
        <f t="shared" si="5"/>
        <v xml:space="preserve">   </v>
      </c>
    </row>
    <row r="279" spans="1:13" hidden="1" x14ac:dyDescent="0.2">
      <c r="A279" s="418"/>
      <c r="B279" s="235" t="str">
        <f>Capacidades!M267</f>
        <v xml:space="preserve">   </v>
      </c>
      <c r="C279" s="236"/>
      <c r="D279" s="15"/>
      <c r="E279" s="15"/>
      <c r="F279" s="16"/>
      <c r="G279" s="16"/>
      <c r="H279" s="16"/>
      <c r="I279" s="16"/>
      <c r="J279" s="16"/>
      <c r="K279" s="16"/>
      <c r="L279" s="414"/>
      <c r="M279" s="115" t="str">
        <f t="shared" si="5"/>
        <v xml:space="preserve">   </v>
      </c>
    </row>
    <row r="280" spans="1:13" hidden="1" x14ac:dyDescent="0.2">
      <c r="A280" s="418"/>
      <c r="B280" s="235" t="str">
        <f>Capacidades!M268</f>
        <v xml:space="preserve">   </v>
      </c>
      <c r="C280" s="236"/>
      <c r="D280" s="15"/>
      <c r="E280" s="15"/>
      <c r="F280" s="16"/>
      <c r="G280" s="16"/>
      <c r="H280" s="16"/>
      <c r="I280" s="16"/>
      <c r="J280" s="16"/>
      <c r="K280" s="16"/>
      <c r="L280" s="414"/>
      <c r="M280" s="115" t="str">
        <f t="shared" si="5"/>
        <v xml:space="preserve">   </v>
      </c>
    </row>
    <row r="281" spans="1:13" hidden="1" x14ac:dyDescent="0.2">
      <c r="A281" s="419"/>
      <c r="B281" s="235" t="str">
        <f>Capacidades!M269</f>
        <v xml:space="preserve">   </v>
      </c>
      <c r="C281" s="239"/>
      <c r="D281" s="15"/>
      <c r="E281" s="15"/>
      <c r="F281" s="16"/>
      <c r="G281" s="16"/>
      <c r="H281" s="16"/>
      <c r="I281" s="16"/>
      <c r="J281" s="16"/>
      <c r="K281" s="16"/>
      <c r="L281" s="414"/>
      <c r="M281" s="115" t="str">
        <f t="shared" si="5"/>
        <v xml:space="preserve">   </v>
      </c>
    </row>
    <row r="282" spans="1:13" hidden="1" x14ac:dyDescent="0.2">
      <c r="A282" s="417" t="str">
        <f>Capacidades!L270</f>
        <v xml:space="preserve">       </v>
      </c>
      <c r="B282" s="235" t="str">
        <f>Capacidades!M270</f>
        <v xml:space="preserve">   </v>
      </c>
      <c r="C282" s="236"/>
      <c r="D282" s="13">
        <f>Organización_Modular!F36</f>
        <v>0</v>
      </c>
      <c r="E282" s="13">
        <f>Organización_Modular!G36</f>
        <v>0</v>
      </c>
      <c r="F282" s="13">
        <f>Organización_Modular!H36</f>
        <v>0</v>
      </c>
      <c r="G282" s="13">
        <f>Organización_Modular!I36</f>
        <v>0</v>
      </c>
      <c r="H282" s="14">
        <f>SUM(F282:G282)</f>
        <v>0</v>
      </c>
      <c r="I282" s="14">
        <f>F282*16</f>
        <v>0</v>
      </c>
      <c r="J282" s="14">
        <f>G282*32</f>
        <v>0</v>
      </c>
      <c r="K282" s="14">
        <f>SUM(I282:J282)</f>
        <v>0</v>
      </c>
      <c r="L282" s="413"/>
      <c r="M282" s="115" t="str">
        <f t="shared" si="5"/>
        <v xml:space="preserve">   </v>
      </c>
    </row>
    <row r="283" spans="1:13" hidden="1" x14ac:dyDescent="0.2">
      <c r="A283" s="418"/>
      <c r="B283" s="235" t="str">
        <f>Capacidades!M271</f>
        <v xml:space="preserve">   </v>
      </c>
      <c r="C283" s="236"/>
      <c r="D283" s="15"/>
      <c r="E283" s="15"/>
      <c r="F283" s="16"/>
      <c r="G283" s="16"/>
      <c r="H283" s="16"/>
      <c r="I283" s="16"/>
      <c r="J283" s="16"/>
      <c r="K283" s="16"/>
      <c r="L283" s="414"/>
      <c r="M283" s="115" t="str">
        <f t="shared" si="5"/>
        <v xml:space="preserve">   </v>
      </c>
    </row>
    <row r="284" spans="1:13" hidden="1" x14ac:dyDescent="0.2">
      <c r="A284" s="418"/>
      <c r="B284" s="235" t="str">
        <f>Capacidades!M272</f>
        <v xml:space="preserve">   </v>
      </c>
      <c r="C284" s="236"/>
      <c r="D284" s="15"/>
      <c r="E284" s="15"/>
      <c r="F284" s="16"/>
      <c r="G284" s="16"/>
      <c r="H284" s="16"/>
      <c r="I284" s="16"/>
      <c r="J284" s="16"/>
      <c r="K284" s="16"/>
      <c r="L284" s="414"/>
      <c r="M284" s="115" t="str">
        <f t="shared" si="5"/>
        <v xml:space="preserve">   </v>
      </c>
    </row>
    <row r="285" spans="1:13" hidden="1" x14ac:dyDescent="0.2">
      <c r="A285" s="418"/>
      <c r="B285" s="235" t="str">
        <f>Capacidades!M273</f>
        <v xml:space="preserve">   </v>
      </c>
      <c r="C285" s="236"/>
      <c r="D285" s="15"/>
      <c r="E285" s="15"/>
      <c r="F285" s="16"/>
      <c r="G285" s="16"/>
      <c r="H285" s="16"/>
      <c r="I285" s="16"/>
      <c r="J285" s="16"/>
      <c r="K285" s="16"/>
      <c r="L285" s="414"/>
      <c r="M285" s="115" t="str">
        <f t="shared" si="5"/>
        <v xml:space="preserve">   </v>
      </c>
    </row>
    <row r="286" spans="1:13" hidden="1" x14ac:dyDescent="0.2">
      <c r="A286" s="418"/>
      <c r="B286" s="235" t="str">
        <f>Capacidades!M274</f>
        <v xml:space="preserve">   </v>
      </c>
      <c r="C286" s="236"/>
      <c r="D286" s="15"/>
      <c r="E286" s="15"/>
      <c r="F286" s="16"/>
      <c r="G286" s="16"/>
      <c r="H286" s="16"/>
      <c r="I286" s="16"/>
      <c r="J286" s="16"/>
      <c r="K286" s="16"/>
      <c r="L286" s="414"/>
      <c r="M286" s="115" t="str">
        <f t="shared" si="5"/>
        <v xml:space="preserve">   </v>
      </c>
    </row>
    <row r="287" spans="1:13" hidden="1" x14ac:dyDescent="0.2">
      <c r="A287" s="418"/>
      <c r="B287" s="235" t="str">
        <f>Capacidades!M275</f>
        <v xml:space="preserve">   </v>
      </c>
      <c r="C287" s="236"/>
      <c r="D287" s="15"/>
      <c r="E287" s="15"/>
      <c r="F287" s="16"/>
      <c r="G287" s="16"/>
      <c r="H287" s="16"/>
      <c r="I287" s="16"/>
      <c r="J287" s="16"/>
      <c r="K287" s="16"/>
      <c r="L287" s="414"/>
      <c r="M287" s="115" t="str">
        <f t="shared" ref="M287:M321" si="6">B287</f>
        <v xml:space="preserve">   </v>
      </c>
    </row>
    <row r="288" spans="1:13" hidden="1" x14ac:dyDescent="0.2">
      <c r="A288" s="418"/>
      <c r="B288" s="235" t="str">
        <f>Capacidades!M276</f>
        <v xml:space="preserve">   </v>
      </c>
      <c r="C288" s="236"/>
      <c r="D288" s="15"/>
      <c r="E288" s="15"/>
      <c r="F288" s="16"/>
      <c r="G288" s="16"/>
      <c r="H288" s="16"/>
      <c r="I288" s="16"/>
      <c r="J288" s="16"/>
      <c r="K288" s="16"/>
      <c r="L288" s="414"/>
      <c r="M288" s="115" t="str">
        <f t="shared" si="6"/>
        <v xml:space="preserve">   </v>
      </c>
    </row>
    <row r="289" spans="1:13" hidden="1" x14ac:dyDescent="0.2">
      <c r="A289" s="418"/>
      <c r="B289" s="235" t="str">
        <f>Capacidades!M277</f>
        <v xml:space="preserve">   </v>
      </c>
      <c r="C289" s="236"/>
      <c r="D289" s="15"/>
      <c r="E289" s="15"/>
      <c r="F289" s="16"/>
      <c r="G289" s="16"/>
      <c r="H289" s="16"/>
      <c r="I289" s="16"/>
      <c r="J289" s="16"/>
      <c r="K289" s="16"/>
      <c r="L289" s="414"/>
      <c r="M289" s="115" t="str">
        <f t="shared" si="6"/>
        <v xml:space="preserve">   </v>
      </c>
    </row>
    <row r="290" spans="1:13" hidden="1" x14ac:dyDescent="0.2">
      <c r="A290" s="418"/>
      <c r="B290" s="235" t="str">
        <f>Capacidades!M278</f>
        <v xml:space="preserve">   </v>
      </c>
      <c r="C290" s="236"/>
      <c r="D290" s="15"/>
      <c r="E290" s="15"/>
      <c r="F290" s="16"/>
      <c r="G290" s="16"/>
      <c r="H290" s="16"/>
      <c r="I290" s="16"/>
      <c r="J290" s="16"/>
      <c r="K290" s="16"/>
      <c r="L290" s="414"/>
      <c r="M290" s="115" t="str">
        <f t="shared" si="6"/>
        <v xml:space="preserve">   </v>
      </c>
    </row>
    <row r="291" spans="1:13" hidden="1" x14ac:dyDescent="0.2">
      <c r="A291" s="419"/>
      <c r="B291" s="235" t="str">
        <f>Capacidades!M279</f>
        <v xml:space="preserve">   </v>
      </c>
      <c r="C291" s="239"/>
      <c r="D291" s="15"/>
      <c r="E291" s="15"/>
      <c r="F291" s="16"/>
      <c r="G291" s="16"/>
      <c r="H291" s="16"/>
      <c r="I291" s="16"/>
      <c r="J291" s="16"/>
      <c r="K291" s="16"/>
      <c r="L291" s="414"/>
      <c r="M291" s="115" t="str">
        <f t="shared" si="6"/>
        <v xml:space="preserve">   </v>
      </c>
    </row>
    <row r="292" spans="1:13" hidden="1" x14ac:dyDescent="0.2">
      <c r="A292" s="417" t="str">
        <f>Capacidades!L280</f>
        <v xml:space="preserve">       </v>
      </c>
      <c r="B292" s="235" t="str">
        <f>Capacidades!M280</f>
        <v xml:space="preserve">   </v>
      </c>
      <c r="C292" s="236"/>
      <c r="D292" s="13">
        <f>Organización_Modular!F37</f>
        <v>0</v>
      </c>
      <c r="E292" s="13">
        <f>Organización_Modular!G37</f>
        <v>0</v>
      </c>
      <c r="F292" s="13">
        <f>Organización_Modular!H37</f>
        <v>0</v>
      </c>
      <c r="G292" s="13">
        <f>Organización_Modular!I37</f>
        <v>0</v>
      </c>
      <c r="H292" s="14">
        <f>SUM(F292:G292)</f>
        <v>0</v>
      </c>
      <c r="I292" s="14">
        <f>F292*16</f>
        <v>0</v>
      </c>
      <c r="J292" s="14">
        <f>G292*32</f>
        <v>0</v>
      </c>
      <c r="K292" s="14">
        <f>SUM(I292:J292)</f>
        <v>0</v>
      </c>
      <c r="L292" s="413"/>
      <c r="M292" s="115" t="str">
        <f t="shared" si="6"/>
        <v xml:space="preserve">   </v>
      </c>
    </row>
    <row r="293" spans="1:13" hidden="1" x14ac:dyDescent="0.2">
      <c r="A293" s="418"/>
      <c r="B293" s="235" t="str">
        <f>Capacidades!M281</f>
        <v xml:space="preserve">   </v>
      </c>
      <c r="C293" s="236"/>
      <c r="D293" s="15"/>
      <c r="E293" s="15"/>
      <c r="F293" s="16"/>
      <c r="G293" s="16"/>
      <c r="H293" s="16"/>
      <c r="I293" s="16"/>
      <c r="J293" s="16"/>
      <c r="K293" s="16"/>
      <c r="L293" s="414"/>
      <c r="M293" s="115" t="str">
        <f t="shared" si="6"/>
        <v xml:space="preserve">   </v>
      </c>
    </row>
    <row r="294" spans="1:13" hidden="1" x14ac:dyDescent="0.2">
      <c r="A294" s="418"/>
      <c r="B294" s="235" t="str">
        <f>Capacidades!M282</f>
        <v xml:space="preserve">   </v>
      </c>
      <c r="C294" s="236"/>
      <c r="D294" s="15"/>
      <c r="E294" s="15"/>
      <c r="F294" s="16"/>
      <c r="G294" s="16"/>
      <c r="H294" s="16"/>
      <c r="I294" s="16"/>
      <c r="J294" s="16"/>
      <c r="K294" s="16"/>
      <c r="L294" s="414"/>
      <c r="M294" s="115" t="str">
        <f t="shared" si="6"/>
        <v xml:space="preserve">   </v>
      </c>
    </row>
    <row r="295" spans="1:13" hidden="1" x14ac:dyDescent="0.2">
      <c r="A295" s="418"/>
      <c r="B295" s="235" t="str">
        <f>Capacidades!M283</f>
        <v xml:space="preserve">   </v>
      </c>
      <c r="C295" s="236"/>
      <c r="D295" s="15"/>
      <c r="E295" s="15"/>
      <c r="F295" s="16"/>
      <c r="G295" s="16"/>
      <c r="H295" s="16"/>
      <c r="I295" s="16"/>
      <c r="J295" s="16"/>
      <c r="K295" s="16"/>
      <c r="L295" s="414"/>
      <c r="M295" s="115" t="str">
        <f t="shared" si="6"/>
        <v xml:space="preserve">   </v>
      </c>
    </row>
    <row r="296" spans="1:13" hidden="1" x14ac:dyDescent="0.2">
      <c r="A296" s="418"/>
      <c r="B296" s="235" t="str">
        <f>Capacidades!M284</f>
        <v xml:space="preserve">   </v>
      </c>
      <c r="C296" s="236"/>
      <c r="D296" s="15"/>
      <c r="E296" s="15"/>
      <c r="F296" s="16"/>
      <c r="G296" s="16"/>
      <c r="H296" s="16"/>
      <c r="I296" s="16"/>
      <c r="J296" s="16"/>
      <c r="K296" s="16"/>
      <c r="L296" s="414"/>
      <c r="M296" s="115" t="str">
        <f t="shared" si="6"/>
        <v xml:space="preserve">   </v>
      </c>
    </row>
    <row r="297" spans="1:13" hidden="1" x14ac:dyDescent="0.2">
      <c r="A297" s="418"/>
      <c r="B297" s="235" t="str">
        <f>Capacidades!M285</f>
        <v xml:space="preserve">   </v>
      </c>
      <c r="C297" s="236"/>
      <c r="D297" s="15"/>
      <c r="E297" s="15"/>
      <c r="F297" s="16"/>
      <c r="G297" s="16"/>
      <c r="H297" s="16"/>
      <c r="I297" s="16"/>
      <c r="J297" s="16"/>
      <c r="K297" s="16"/>
      <c r="L297" s="414"/>
      <c r="M297" s="115" t="str">
        <f t="shared" si="6"/>
        <v xml:space="preserve">   </v>
      </c>
    </row>
    <row r="298" spans="1:13" hidden="1" x14ac:dyDescent="0.2">
      <c r="A298" s="418"/>
      <c r="B298" s="235" t="str">
        <f>Capacidades!M286</f>
        <v xml:space="preserve">   </v>
      </c>
      <c r="C298" s="236"/>
      <c r="D298" s="15"/>
      <c r="E298" s="15"/>
      <c r="F298" s="16"/>
      <c r="G298" s="16"/>
      <c r="H298" s="16"/>
      <c r="I298" s="16"/>
      <c r="J298" s="16"/>
      <c r="K298" s="16"/>
      <c r="L298" s="414"/>
      <c r="M298" s="115" t="str">
        <f t="shared" si="6"/>
        <v xml:space="preserve">   </v>
      </c>
    </row>
    <row r="299" spans="1:13" hidden="1" x14ac:dyDescent="0.2">
      <c r="A299" s="418"/>
      <c r="B299" s="235" t="str">
        <f>Capacidades!M287</f>
        <v xml:space="preserve">   </v>
      </c>
      <c r="C299" s="236"/>
      <c r="D299" s="15"/>
      <c r="E299" s="15"/>
      <c r="F299" s="16"/>
      <c r="G299" s="16"/>
      <c r="H299" s="16"/>
      <c r="I299" s="16"/>
      <c r="J299" s="16"/>
      <c r="K299" s="16"/>
      <c r="L299" s="414"/>
      <c r="M299" s="115" t="str">
        <f t="shared" si="6"/>
        <v xml:space="preserve">   </v>
      </c>
    </row>
    <row r="300" spans="1:13" hidden="1" x14ac:dyDescent="0.2">
      <c r="A300" s="418"/>
      <c r="B300" s="235" t="str">
        <f>Capacidades!M288</f>
        <v xml:space="preserve">   </v>
      </c>
      <c r="C300" s="236"/>
      <c r="D300" s="15"/>
      <c r="E300" s="15"/>
      <c r="F300" s="16"/>
      <c r="G300" s="16"/>
      <c r="H300" s="16"/>
      <c r="I300" s="16"/>
      <c r="J300" s="16"/>
      <c r="K300" s="16"/>
      <c r="L300" s="414"/>
      <c r="M300" s="115" t="str">
        <f t="shared" si="6"/>
        <v xml:space="preserve">   </v>
      </c>
    </row>
    <row r="301" spans="1:13" hidden="1" x14ac:dyDescent="0.2">
      <c r="A301" s="419"/>
      <c r="B301" s="235" t="str">
        <f>Capacidades!M289</f>
        <v xml:space="preserve">   </v>
      </c>
      <c r="C301" s="239"/>
      <c r="D301" s="15"/>
      <c r="E301" s="15"/>
      <c r="F301" s="16"/>
      <c r="G301" s="16"/>
      <c r="H301" s="16"/>
      <c r="I301" s="16"/>
      <c r="J301" s="16"/>
      <c r="K301" s="16"/>
      <c r="L301" s="414"/>
      <c r="M301" s="115" t="str">
        <f t="shared" si="6"/>
        <v xml:space="preserve">   </v>
      </c>
    </row>
    <row r="302" spans="1:13" hidden="1" x14ac:dyDescent="0.2">
      <c r="A302" s="417" t="str">
        <f>Capacidades!L290</f>
        <v xml:space="preserve">       </v>
      </c>
      <c r="B302" s="235" t="str">
        <f>Capacidades!M290</f>
        <v xml:space="preserve">   </v>
      </c>
      <c r="C302" s="236"/>
      <c r="D302" s="13">
        <f>Organización_Modular!F38</f>
        <v>0</v>
      </c>
      <c r="E302" s="13">
        <f>Organización_Modular!G38</f>
        <v>0</v>
      </c>
      <c r="F302" s="13">
        <f>Organización_Modular!H38</f>
        <v>0</v>
      </c>
      <c r="G302" s="13">
        <f>Organización_Modular!I38</f>
        <v>0</v>
      </c>
      <c r="H302" s="14">
        <f>SUM(F302:G302)</f>
        <v>0</v>
      </c>
      <c r="I302" s="14">
        <f>F302*16</f>
        <v>0</v>
      </c>
      <c r="J302" s="14">
        <f>G302*32</f>
        <v>0</v>
      </c>
      <c r="K302" s="14">
        <f>SUM(I302:J302)</f>
        <v>0</v>
      </c>
      <c r="L302" s="413"/>
      <c r="M302" s="115" t="str">
        <f t="shared" si="6"/>
        <v xml:space="preserve">   </v>
      </c>
    </row>
    <row r="303" spans="1:13" hidden="1" x14ac:dyDescent="0.2">
      <c r="A303" s="418"/>
      <c r="B303" s="235" t="str">
        <f>Capacidades!M291</f>
        <v xml:space="preserve">   </v>
      </c>
      <c r="C303" s="236"/>
      <c r="D303" s="15"/>
      <c r="E303" s="15"/>
      <c r="F303" s="16"/>
      <c r="G303" s="16"/>
      <c r="H303" s="16"/>
      <c r="I303" s="16"/>
      <c r="J303" s="16"/>
      <c r="K303" s="16"/>
      <c r="L303" s="414"/>
      <c r="M303" s="115" t="str">
        <f t="shared" si="6"/>
        <v xml:space="preserve">   </v>
      </c>
    </row>
    <row r="304" spans="1:13" hidden="1" x14ac:dyDescent="0.2">
      <c r="A304" s="418"/>
      <c r="B304" s="235" t="str">
        <f>Capacidades!M292</f>
        <v xml:space="preserve">   </v>
      </c>
      <c r="C304" s="236"/>
      <c r="D304" s="15"/>
      <c r="E304" s="15"/>
      <c r="F304" s="16"/>
      <c r="G304" s="16"/>
      <c r="H304" s="16"/>
      <c r="I304" s="16"/>
      <c r="J304" s="16"/>
      <c r="K304" s="16"/>
      <c r="L304" s="414"/>
      <c r="M304" s="115" t="str">
        <f t="shared" si="6"/>
        <v xml:space="preserve">   </v>
      </c>
    </row>
    <row r="305" spans="1:13" hidden="1" x14ac:dyDescent="0.2">
      <c r="A305" s="418"/>
      <c r="B305" s="235" t="str">
        <f>Capacidades!M293</f>
        <v xml:space="preserve">   </v>
      </c>
      <c r="C305" s="236"/>
      <c r="D305" s="15"/>
      <c r="E305" s="15"/>
      <c r="F305" s="16"/>
      <c r="G305" s="16"/>
      <c r="H305" s="16"/>
      <c r="I305" s="16"/>
      <c r="J305" s="16"/>
      <c r="K305" s="16"/>
      <c r="L305" s="414"/>
      <c r="M305" s="115" t="str">
        <f t="shared" si="6"/>
        <v xml:space="preserve">   </v>
      </c>
    </row>
    <row r="306" spans="1:13" hidden="1" x14ac:dyDescent="0.2">
      <c r="A306" s="418"/>
      <c r="B306" s="235" t="str">
        <f>Capacidades!M294</f>
        <v xml:space="preserve">   </v>
      </c>
      <c r="C306" s="236"/>
      <c r="D306" s="15"/>
      <c r="E306" s="15"/>
      <c r="F306" s="16"/>
      <c r="G306" s="16"/>
      <c r="H306" s="16"/>
      <c r="I306" s="16"/>
      <c r="J306" s="16"/>
      <c r="K306" s="16"/>
      <c r="L306" s="414"/>
      <c r="M306" s="115" t="str">
        <f t="shared" si="6"/>
        <v xml:space="preserve">   </v>
      </c>
    </row>
    <row r="307" spans="1:13" hidden="1" x14ac:dyDescent="0.2">
      <c r="A307" s="418"/>
      <c r="B307" s="235" t="str">
        <f>Capacidades!M295</f>
        <v xml:space="preserve">   </v>
      </c>
      <c r="C307" s="236"/>
      <c r="D307" s="15"/>
      <c r="E307" s="15"/>
      <c r="F307" s="16"/>
      <c r="G307" s="16"/>
      <c r="H307" s="16"/>
      <c r="I307" s="16"/>
      <c r="J307" s="16"/>
      <c r="K307" s="16"/>
      <c r="L307" s="414"/>
      <c r="M307" s="115" t="str">
        <f t="shared" si="6"/>
        <v xml:space="preserve">   </v>
      </c>
    </row>
    <row r="308" spans="1:13" hidden="1" x14ac:dyDescent="0.2">
      <c r="A308" s="418"/>
      <c r="B308" s="235" t="str">
        <f>Capacidades!M296</f>
        <v xml:space="preserve">   </v>
      </c>
      <c r="C308" s="236"/>
      <c r="D308" s="15"/>
      <c r="E308" s="15"/>
      <c r="F308" s="16"/>
      <c r="G308" s="16"/>
      <c r="H308" s="16"/>
      <c r="I308" s="16"/>
      <c r="J308" s="16"/>
      <c r="K308" s="16"/>
      <c r="L308" s="414"/>
      <c r="M308" s="115" t="str">
        <f t="shared" si="6"/>
        <v xml:space="preserve">   </v>
      </c>
    </row>
    <row r="309" spans="1:13" hidden="1" x14ac:dyDescent="0.2">
      <c r="A309" s="418"/>
      <c r="B309" s="235" t="str">
        <f>Capacidades!M297</f>
        <v xml:space="preserve">   </v>
      </c>
      <c r="C309" s="236"/>
      <c r="D309" s="15"/>
      <c r="E309" s="15"/>
      <c r="F309" s="16"/>
      <c r="G309" s="16"/>
      <c r="H309" s="16"/>
      <c r="I309" s="16"/>
      <c r="J309" s="16"/>
      <c r="K309" s="16"/>
      <c r="L309" s="414"/>
      <c r="M309" s="115" t="str">
        <f t="shared" si="6"/>
        <v xml:space="preserve">   </v>
      </c>
    </row>
    <row r="310" spans="1:13" hidden="1" x14ac:dyDescent="0.2">
      <c r="A310" s="418"/>
      <c r="B310" s="235" t="str">
        <f>Capacidades!M298</f>
        <v xml:space="preserve">   </v>
      </c>
      <c r="C310" s="236"/>
      <c r="D310" s="15"/>
      <c r="E310" s="15"/>
      <c r="F310" s="16"/>
      <c r="G310" s="16"/>
      <c r="H310" s="16"/>
      <c r="I310" s="16"/>
      <c r="J310" s="16"/>
      <c r="K310" s="16"/>
      <c r="L310" s="414"/>
      <c r="M310" s="115" t="str">
        <f t="shared" si="6"/>
        <v xml:space="preserve">   </v>
      </c>
    </row>
    <row r="311" spans="1:13" hidden="1" x14ac:dyDescent="0.2">
      <c r="A311" s="419"/>
      <c r="B311" s="235" t="str">
        <f>Capacidades!M299</f>
        <v xml:space="preserve">   </v>
      </c>
      <c r="C311" s="239"/>
      <c r="D311" s="15"/>
      <c r="E311" s="15"/>
      <c r="F311" s="16"/>
      <c r="G311" s="16"/>
      <c r="H311" s="16"/>
      <c r="I311" s="16"/>
      <c r="J311" s="16"/>
      <c r="K311" s="16"/>
      <c r="L311" s="414"/>
      <c r="M311" s="115" t="str">
        <f t="shared" si="6"/>
        <v xml:space="preserve">   </v>
      </c>
    </row>
    <row r="312" spans="1:13" hidden="1" x14ac:dyDescent="0.2">
      <c r="A312" s="417" t="str">
        <f>Capacidades!L300</f>
        <v xml:space="preserve">       </v>
      </c>
      <c r="B312" s="235" t="str">
        <f>Capacidades!M300</f>
        <v xml:space="preserve">   </v>
      </c>
      <c r="C312" s="236"/>
      <c r="D312" s="13">
        <f>Organización_Modular!F39</f>
        <v>0</v>
      </c>
      <c r="E312" s="13">
        <f>Organización_Modular!G39</f>
        <v>0</v>
      </c>
      <c r="F312" s="13">
        <f>Organización_Modular!H39</f>
        <v>0</v>
      </c>
      <c r="G312" s="13">
        <f>Organización_Modular!I39</f>
        <v>0</v>
      </c>
      <c r="H312" s="14">
        <f>SUM(F312:G312)</f>
        <v>0</v>
      </c>
      <c r="I312" s="14">
        <f>F312*16</f>
        <v>0</v>
      </c>
      <c r="J312" s="14">
        <f>G312*32</f>
        <v>0</v>
      </c>
      <c r="K312" s="14">
        <f>SUM(I312:J312)</f>
        <v>0</v>
      </c>
      <c r="L312" s="413"/>
      <c r="M312" s="115" t="str">
        <f t="shared" si="6"/>
        <v xml:space="preserve">   </v>
      </c>
    </row>
    <row r="313" spans="1:13" hidden="1" x14ac:dyDescent="0.2">
      <c r="A313" s="418"/>
      <c r="B313" s="235" t="str">
        <f>Capacidades!M301</f>
        <v xml:space="preserve">   </v>
      </c>
      <c r="C313" s="236"/>
      <c r="D313" s="15"/>
      <c r="E313" s="15"/>
      <c r="F313" s="16"/>
      <c r="G313" s="16"/>
      <c r="H313" s="16"/>
      <c r="I313" s="16"/>
      <c r="J313" s="16"/>
      <c r="K313" s="16"/>
      <c r="L313" s="414"/>
      <c r="M313" s="115" t="str">
        <f t="shared" si="6"/>
        <v xml:space="preserve">   </v>
      </c>
    </row>
    <row r="314" spans="1:13" hidden="1" x14ac:dyDescent="0.2">
      <c r="A314" s="418"/>
      <c r="B314" s="235" t="str">
        <f>Capacidades!M302</f>
        <v xml:space="preserve">   </v>
      </c>
      <c r="C314" s="236"/>
      <c r="D314" s="15"/>
      <c r="E314" s="15"/>
      <c r="F314" s="16"/>
      <c r="G314" s="16"/>
      <c r="H314" s="16"/>
      <c r="I314" s="16"/>
      <c r="J314" s="16"/>
      <c r="K314" s="16"/>
      <c r="L314" s="414"/>
      <c r="M314" s="115" t="str">
        <f t="shared" si="6"/>
        <v xml:space="preserve">   </v>
      </c>
    </row>
    <row r="315" spans="1:13" hidden="1" x14ac:dyDescent="0.2">
      <c r="A315" s="418"/>
      <c r="B315" s="235" t="str">
        <f>Capacidades!M303</f>
        <v xml:space="preserve">   </v>
      </c>
      <c r="C315" s="236"/>
      <c r="D315" s="15"/>
      <c r="E315" s="15"/>
      <c r="F315" s="16"/>
      <c r="G315" s="16"/>
      <c r="H315" s="16"/>
      <c r="I315" s="16"/>
      <c r="J315" s="16"/>
      <c r="K315" s="16"/>
      <c r="L315" s="414"/>
      <c r="M315" s="115" t="str">
        <f t="shared" si="6"/>
        <v xml:space="preserve">   </v>
      </c>
    </row>
    <row r="316" spans="1:13" hidden="1" x14ac:dyDescent="0.2">
      <c r="A316" s="418"/>
      <c r="B316" s="235" t="str">
        <f>Capacidades!M304</f>
        <v xml:space="preserve">   </v>
      </c>
      <c r="C316" s="236"/>
      <c r="D316" s="15"/>
      <c r="E316" s="15"/>
      <c r="F316" s="16"/>
      <c r="G316" s="16"/>
      <c r="H316" s="16"/>
      <c r="I316" s="16"/>
      <c r="J316" s="16"/>
      <c r="K316" s="16"/>
      <c r="L316" s="414"/>
      <c r="M316" s="115" t="str">
        <f t="shared" si="6"/>
        <v xml:space="preserve">   </v>
      </c>
    </row>
    <row r="317" spans="1:13" hidden="1" x14ac:dyDescent="0.2">
      <c r="A317" s="418"/>
      <c r="B317" s="235" t="str">
        <f>Capacidades!M305</f>
        <v xml:space="preserve">   </v>
      </c>
      <c r="C317" s="236"/>
      <c r="D317" s="15"/>
      <c r="E317" s="15"/>
      <c r="F317" s="16"/>
      <c r="G317" s="16"/>
      <c r="H317" s="16"/>
      <c r="I317" s="16"/>
      <c r="J317" s="16"/>
      <c r="K317" s="16"/>
      <c r="L317" s="414"/>
      <c r="M317" s="115" t="str">
        <f t="shared" si="6"/>
        <v xml:space="preserve">   </v>
      </c>
    </row>
    <row r="318" spans="1:13" hidden="1" x14ac:dyDescent="0.2">
      <c r="A318" s="418"/>
      <c r="B318" s="235" t="str">
        <f>Capacidades!M306</f>
        <v xml:space="preserve">   </v>
      </c>
      <c r="C318" s="236"/>
      <c r="D318" s="15"/>
      <c r="E318" s="15"/>
      <c r="F318" s="16"/>
      <c r="G318" s="16"/>
      <c r="H318" s="16"/>
      <c r="I318" s="16"/>
      <c r="J318" s="16"/>
      <c r="K318" s="16"/>
      <c r="L318" s="414"/>
      <c r="M318" s="115" t="str">
        <f t="shared" si="6"/>
        <v xml:space="preserve">   </v>
      </c>
    </row>
    <row r="319" spans="1:13" hidden="1" x14ac:dyDescent="0.2">
      <c r="A319" s="418"/>
      <c r="B319" s="235" t="str">
        <f>Capacidades!M307</f>
        <v xml:space="preserve">   </v>
      </c>
      <c r="C319" s="236"/>
      <c r="D319" s="15"/>
      <c r="E319" s="15"/>
      <c r="F319" s="16"/>
      <c r="G319" s="16"/>
      <c r="H319" s="16"/>
      <c r="I319" s="16"/>
      <c r="J319" s="16"/>
      <c r="K319" s="16"/>
      <c r="L319" s="414"/>
      <c r="M319" s="115" t="str">
        <f t="shared" si="6"/>
        <v xml:space="preserve">   </v>
      </c>
    </row>
    <row r="320" spans="1:13" hidden="1" x14ac:dyDescent="0.2">
      <c r="A320" s="418"/>
      <c r="B320" s="235" t="str">
        <f>Capacidades!M308</f>
        <v xml:space="preserve">   </v>
      </c>
      <c r="C320" s="236"/>
      <c r="D320" s="15"/>
      <c r="E320" s="15"/>
      <c r="F320" s="16"/>
      <c r="G320" s="16"/>
      <c r="H320" s="16"/>
      <c r="I320" s="16"/>
      <c r="J320" s="16"/>
      <c r="K320" s="16"/>
      <c r="L320" s="414"/>
      <c r="M320" s="115" t="str">
        <f t="shared" si="6"/>
        <v xml:space="preserve">   </v>
      </c>
    </row>
    <row r="321" spans="1:13" hidden="1" x14ac:dyDescent="0.2">
      <c r="A321" s="419"/>
      <c r="B321" s="235" t="str">
        <f>Capacidades!M309</f>
        <v xml:space="preserve">   </v>
      </c>
      <c r="C321" s="239"/>
      <c r="D321" s="15"/>
      <c r="E321" s="15"/>
      <c r="F321" s="16"/>
      <c r="G321" s="16"/>
      <c r="H321" s="16"/>
      <c r="I321" s="16"/>
      <c r="J321" s="16"/>
      <c r="K321" s="16"/>
      <c r="L321" s="414"/>
      <c r="M321" s="115" t="str">
        <f t="shared" si="6"/>
        <v xml:space="preserve">   </v>
      </c>
    </row>
    <row r="322" spans="1:13" ht="15.75" x14ac:dyDescent="0.2">
      <c r="A322" s="416" t="s">
        <v>104</v>
      </c>
      <c r="B322" s="416"/>
      <c r="C322" s="416"/>
      <c r="D322" s="416"/>
      <c r="E322" s="416"/>
      <c r="F322" s="416"/>
      <c r="G322" s="416"/>
      <c r="H322" s="416"/>
      <c r="I322" s="416"/>
      <c r="J322" s="416"/>
      <c r="K322" s="416"/>
      <c r="L322" s="416"/>
      <c r="M322" s="115" t="str">
        <f>A322</f>
        <v xml:space="preserve">COMPETENCIAS PARA LA EMPLEABILIDAD INCORPORADAS COMO CONTENIDO  TRANSVERSAL </v>
      </c>
    </row>
    <row r="323" spans="1:13" ht="24" customHeight="1" x14ac:dyDescent="0.2">
      <c r="A323" s="431" t="s">
        <v>689</v>
      </c>
      <c r="B323" s="432"/>
      <c r="C323" s="432"/>
      <c r="D323" s="432"/>
      <c r="E323" s="432"/>
      <c r="F323" s="432"/>
      <c r="G323" s="432"/>
      <c r="H323" s="432"/>
      <c r="I323" s="432"/>
      <c r="J323" s="432"/>
      <c r="K323" s="432"/>
      <c r="L323" s="433"/>
      <c r="M323" s="115" t="str">
        <f t="shared" ref="M323:M326" si="7">A323</f>
        <v>CE6. Trabajo colaborativo.- Participar de forma activa en el logro de objetivos y metas comunes, integrándose con otras personas con criterio de respeto y justicia, sin estereotipos de género u otros, en un contexto determinado.</v>
      </c>
    </row>
    <row r="324" spans="1:13" ht="24" customHeight="1" x14ac:dyDescent="0.2">
      <c r="A324" s="437" t="s">
        <v>690</v>
      </c>
      <c r="B324" s="437"/>
      <c r="C324" s="437"/>
      <c r="D324" s="437"/>
      <c r="E324" s="437"/>
      <c r="F324" s="437"/>
      <c r="G324" s="437"/>
      <c r="H324" s="437"/>
      <c r="I324" s="437"/>
      <c r="J324" s="437"/>
      <c r="K324" s="437"/>
      <c r="L324" s="437"/>
      <c r="M324" s="115" t="str">
        <f t="shared" si="7"/>
        <v>CE7. Liderazgo personal y profesional.- Articular recursos y potencialidades de cada integrante de su equipo logrando un trabajo comprometido, colaborativo, creativo, ético, sensible a su contexto social y ambiente, en pro del bien común.</v>
      </c>
    </row>
    <row r="325" spans="1:13" ht="18.75" hidden="1" customHeight="1" x14ac:dyDescent="0.2">
      <c r="A325" s="438"/>
      <c r="B325" s="438"/>
      <c r="C325" s="438"/>
      <c r="D325" s="438"/>
      <c r="E325" s="438"/>
      <c r="F325" s="438"/>
      <c r="G325" s="438"/>
      <c r="H325" s="438"/>
      <c r="I325" s="438"/>
      <c r="J325" s="438"/>
      <c r="K325" s="438"/>
      <c r="L325" s="438"/>
      <c r="M325" s="115">
        <f t="shared" si="7"/>
        <v>0</v>
      </c>
    </row>
    <row r="326" spans="1:13" ht="25.5" customHeight="1" x14ac:dyDescent="0.2">
      <c r="A326" s="436" t="s">
        <v>90</v>
      </c>
      <c r="B326" s="436"/>
      <c r="C326" s="436" t="s">
        <v>167</v>
      </c>
      <c r="D326" s="436"/>
      <c r="E326" s="436"/>
      <c r="F326" s="436"/>
      <c r="G326" s="436"/>
      <c r="H326" s="436"/>
      <c r="I326" s="436"/>
      <c r="J326" s="436"/>
      <c r="K326" s="436"/>
      <c r="L326" s="436"/>
      <c r="M326" s="115" t="str">
        <f t="shared" si="7"/>
        <v>CAPACIDADES A FORTALECER</v>
      </c>
    </row>
    <row r="327" spans="1:13" ht="32.25" customHeight="1" x14ac:dyDescent="0.2">
      <c r="A327" s="428" t="str">
        <f ca="1">OFFSET($A$9,(ROW()-326)*10-1,0)</f>
        <v xml:space="preserve">UC1.C1 Gestionar el proceso de documentación administrativo y comercial, en un marco de excelencia administrativa de acuerdo a la normatividad vigente.    </v>
      </c>
      <c r="B327" s="428"/>
      <c r="C327" s="441" t="s">
        <v>691</v>
      </c>
      <c r="D327" s="442"/>
      <c r="E327" s="442"/>
      <c r="F327" s="442"/>
      <c r="G327" s="442"/>
      <c r="H327" s="442"/>
      <c r="I327" s="442"/>
      <c r="J327" s="442"/>
      <c r="K327" s="442"/>
      <c r="L327" s="443"/>
      <c r="M327" s="115" t="str">
        <f t="shared" ref="M327:M358" ca="1" si="8">A327</f>
        <v xml:space="preserve">UC1.C1 Gestionar el proceso de documentación administrativo y comercial, en un marco de excelencia administrativa de acuerdo a la normatividad vigente.    </v>
      </c>
    </row>
    <row r="328" spans="1:13" ht="30.75" customHeight="1" x14ac:dyDescent="0.2">
      <c r="A328" s="428" t="str">
        <f t="shared" ref="A328:A346" ca="1" si="9">OFFSET($A$9,(ROW()-326)*10-1,0)</f>
        <v xml:space="preserve">UC1.C2 Sistematizar información a partir del procesamiento de datos, utilizando software, para la elaboración de reportes de gestión.    </v>
      </c>
      <c r="B328" s="428"/>
      <c r="C328" s="444"/>
      <c r="D328" s="445"/>
      <c r="E328" s="445"/>
      <c r="F328" s="445"/>
      <c r="G328" s="445"/>
      <c r="H328" s="445"/>
      <c r="I328" s="445"/>
      <c r="J328" s="445"/>
      <c r="K328" s="445"/>
      <c r="L328" s="446"/>
      <c r="M328" s="115" t="str">
        <f t="shared" ca="1" si="8"/>
        <v xml:space="preserve">UC1.C2 Sistematizar información a partir del procesamiento de datos, utilizando software, para la elaboración de reportes de gestión.    </v>
      </c>
    </row>
    <row r="329" spans="1:13" ht="29.25" customHeight="1" x14ac:dyDescent="0.2">
      <c r="A329" s="428" t="str">
        <f t="shared" ca="1" si="9"/>
        <v xml:space="preserve">UC1.C3 Elaborar organigramas y manuales organizativos, siguiendo los estándares establecidos por la empresa y de acuerdo a la normatividad vigente.    </v>
      </c>
      <c r="B329" s="428"/>
      <c r="C329" s="444"/>
      <c r="D329" s="445"/>
      <c r="E329" s="445"/>
      <c r="F329" s="445"/>
      <c r="G329" s="445"/>
      <c r="H329" s="445"/>
      <c r="I329" s="445"/>
      <c r="J329" s="445"/>
      <c r="K329" s="445"/>
      <c r="L329" s="446"/>
      <c r="M329" s="115" t="str">
        <f t="shared" ca="1" si="8"/>
        <v xml:space="preserve">UC1.C3 Elaborar organigramas y manuales organizativos, siguiendo los estándares establecidos por la empresa y de acuerdo a la normatividad vigente.    </v>
      </c>
    </row>
    <row r="330" spans="1:13" ht="28.5" customHeight="1" x14ac:dyDescent="0.2">
      <c r="A330" s="428" t="str">
        <f t="shared" ca="1" si="9"/>
        <v xml:space="preserve">UC1.C4 Interactuar con los usuarios internos y externos para lograr objetivos, de acuerdo a los procedimientos  y politicas de la empresa.    </v>
      </c>
      <c r="B330" s="428"/>
      <c r="C330" s="444"/>
      <c r="D330" s="445"/>
      <c r="E330" s="445"/>
      <c r="F330" s="445"/>
      <c r="G330" s="445"/>
      <c r="H330" s="445"/>
      <c r="I330" s="445"/>
      <c r="J330" s="445"/>
      <c r="K330" s="445"/>
      <c r="L330" s="446"/>
      <c r="M330" s="115" t="str">
        <f t="shared" ca="1" si="8"/>
        <v xml:space="preserve">UC1.C4 Interactuar con los usuarios internos y externos para lograr objetivos, de acuerdo a los procedimientos  y politicas de la empresa.    </v>
      </c>
    </row>
    <row r="331" spans="1:13" ht="39" customHeight="1" x14ac:dyDescent="0.2">
      <c r="A331" s="428" t="str">
        <f t="shared" ca="1" si="9"/>
        <v xml:space="preserve">UC1.C5 Determinar el valor del dinero en el tiempo y establecer cuotas y amortizaciones con precisión realizando cálculos matemáticos mediante herramientas informáticas, de acuerdo a las necesidades de la empresa.    </v>
      </c>
      <c r="B331" s="428"/>
      <c r="C331" s="444"/>
      <c r="D331" s="445"/>
      <c r="E331" s="445"/>
      <c r="F331" s="445"/>
      <c r="G331" s="445"/>
      <c r="H331" s="445"/>
      <c r="I331" s="445"/>
      <c r="J331" s="445"/>
      <c r="K331" s="445"/>
      <c r="L331" s="446"/>
      <c r="M331" s="115" t="str">
        <f t="shared" ca="1" si="8"/>
        <v xml:space="preserve">UC1.C5 Determinar el valor del dinero en el tiempo y establecer cuotas y amortizaciones con precisión realizando cálculos matemáticos mediante herramientas informáticas, de acuerdo a las necesidades de la empresa.    </v>
      </c>
    </row>
    <row r="332" spans="1:13" ht="27" customHeight="1" x14ac:dyDescent="0.2">
      <c r="A332" s="428" t="str">
        <f t="shared" ca="1" si="9"/>
        <v xml:space="preserve">UC1.C6 Aplicar los procesos logísticos de la empresa, utilizando los procedimientos establecidos y la normatividad vigente.    </v>
      </c>
      <c r="B332" s="428"/>
      <c r="C332" s="444"/>
      <c r="D332" s="445"/>
      <c r="E332" s="445"/>
      <c r="F332" s="445"/>
      <c r="G332" s="445"/>
      <c r="H332" s="445"/>
      <c r="I332" s="445"/>
      <c r="J332" s="445"/>
      <c r="K332" s="445"/>
      <c r="L332" s="446"/>
      <c r="M332" s="115" t="str">
        <f t="shared" ca="1" si="8"/>
        <v xml:space="preserve">UC1.C6 Aplicar los procesos logísticos de la empresa, utilizando los procedimientos establecidos y la normatividad vigente.    </v>
      </c>
    </row>
    <row r="333" spans="1:13" ht="27" customHeight="1" x14ac:dyDescent="0.2">
      <c r="A333" s="428" t="str">
        <f t="shared" ca="1" si="9"/>
        <v xml:space="preserve">UC1.C7 Elaborar reportes de negocios, utilizando indicadores de gestión cuantitativos y cualitativos, según las necesidades de la empresa.    </v>
      </c>
      <c r="B333" s="428"/>
      <c r="C333" s="444"/>
      <c r="D333" s="445"/>
      <c r="E333" s="445"/>
      <c r="F333" s="445"/>
      <c r="G333" s="445"/>
      <c r="H333" s="445"/>
      <c r="I333" s="445"/>
      <c r="J333" s="445"/>
      <c r="K333" s="445"/>
      <c r="L333" s="446"/>
      <c r="M333" s="115" t="str">
        <f t="shared" ca="1" si="8"/>
        <v xml:space="preserve">UC1.C7 Elaborar reportes de negocios, utilizando indicadores de gestión cuantitativos y cualitativos, según las necesidades de la empresa.    </v>
      </c>
    </row>
    <row r="334" spans="1:13" ht="31.5" customHeight="1" x14ac:dyDescent="0.2">
      <c r="A334" s="428" t="str">
        <f t="shared" ca="1" si="9"/>
        <v xml:space="preserve">UC1.C8 Establecer el proceso de creación de empresas, de acuerdo a la Ley General de Sociedades y normas vigentes establecidas.    </v>
      </c>
      <c r="B334" s="428"/>
      <c r="C334" s="444"/>
      <c r="D334" s="445"/>
      <c r="E334" s="445"/>
      <c r="F334" s="445"/>
      <c r="G334" s="445"/>
      <c r="H334" s="445"/>
      <c r="I334" s="445"/>
      <c r="J334" s="445"/>
      <c r="K334" s="445"/>
      <c r="L334" s="446"/>
      <c r="M334" s="115" t="str">
        <f t="shared" ca="1" si="8"/>
        <v xml:space="preserve">UC1.C8 Establecer el proceso de creación de empresas, de acuerdo a la Ley General de Sociedades y normas vigentes establecidas.    </v>
      </c>
    </row>
    <row r="335" spans="1:13" hidden="1" x14ac:dyDescent="0.2">
      <c r="A335" s="428" t="str">
        <f t="shared" ca="1" si="9"/>
        <v xml:space="preserve">       </v>
      </c>
      <c r="B335" s="428"/>
      <c r="C335" s="444"/>
      <c r="D335" s="445"/>
      <c r="E335" s="445"/>
      <c r="F335" s="445"/>
      <c r="G335" s="445"/>
      <c r="H335" s="445"/>
      <c r="I335" s="445"/>
      <c r="J335" s="445"/>
      <c r="K335" s="445"/>
      <c r="L335" s="446"/>
      <c r="M335" s="115" t="str">
        <f t="shared" ca="1" si="8"/>
        <v xml:space="preserve">       </v>
      </c>
    </row>
    <row r="336" spans="1:13" hidden="1" x14ac:dyDescent="0.2">
      <c r="A336" s="428" t="str">
        <f t="shared" ca="1" si="9"/>
        <v xml:space="preserve">       </v>
      </c>
      <c r="B336" s="428"/>
      <c r="C336" s="444"/>
      <c r="D336" s="445"/>
      <c r="E336" s="445"/>
      <c r="F336" s="445"/>
      <c r="G336" s="445"/>
      <c r="H336" s="445"/>
      <c r="I336" s="445"/>
      <c r="J336" s="445"/>
      <c r="K336" s="445"/>
      <c r="L336" s="446"/>
      <c r="M336" s="115" t="str">
        <f t="shared" ca="1" si="8"/>
        <v xml:space="preserve">       </v>
      </c>
    </row>
    <row r="337" spans="1:13" hidden="1" x14ac:dyDescent="0.2">
      <c r="A337" s="428" t="str">
        <f t="shared" ca="1" si="9"/>
        <v xml:space="preserve">       </v>
      </c>
      <c r="B337" s="428"/>
      <c r="C337" s="444"/>
      <c r="D337" s="445"/>
      <c r="E337" s="445"/>
      <c r="F337" s="445"/>
      <c r="G337" s="445"/>
      <c r="H337" s="445"/>
      <c r="I337" s="445"/>
      <c r="J337" s="445"/>
      <c r="K337" s="445"/>
      <c r="L337" s="446"/>
      <c r="M337" s="115" t="str">
        <f t="shared" ca="1" si="8"/>
        <v xml:space="preserve">       </v>
      </c>
    </row>
    <row r="338" spans="1:13" hidden="1" x14ac:dyDescent="0.2">
      <c r="A338" s="428" t="str">
        <f t="shared" ca="1" si="9"/>
        <v xml:space="preserve">       </v>
      </c>
      <c r="B338" s="428"/>
      <c r="C338" s="444"/>
      <c r="D338" s="445"/>
      <c r="E338" s="445"/>
      <c r="F338" s="445"/>
      <c r="G338" s="445"/>
      <c r="H338" s="445"/>
      <c r="I338" s="445"/>
      <c r="J338" s="445"/>
      <c r="K338" s="445"/>
      <c r="L338" s="446"/>
      <c r="M338" s="115" t="str">
        <f t="shared" ca="1" si="8"/>
        <v xml:space="preserve">       </v>
      </c>
    </row>
    <row r="339" spans="1:13" hidden="1" x14ac:dyDescent="0.2">
      <c r="A339" s="428" t="str">
        <f t="shared" ca="1" si="9"/>
        <v xml:space="preserve">       </v>
      </c>
      <c r="B339" s="428"/>
      <c r="C339" s="444"/>
      <c r="D339" s="445"/>
      <c r="E339" s="445"/>
      <c r="F339" s="445"/>
      <c r="G339" s="445"/>
      <c r="H339" s="445"/>
      <c r="I339" s="445"/>
      <c r="J339" s="445"/>
      <c r="K339" s="445"/>
      <c r="L339" s="446"/>
      <c r="M339" s="115" t="str">
        <f t="shared" ca="1" si="8"/>
        <v xml:space="preserve">       </v>
      </c>
    </row>
    <row r="340" spans="1:13" hidden="1" x14ac:dyDescent="0.2">
      <c r="A340" s="428" t="str">
        <f t="shared" ca="1" si="9"/>
        <v xml:space="preserve">       </v>
      </c>
      <c r="B340" s="428"/>
      <c r="C340" s="444"/>
      <c r="D340" s="445"/>
      <c r="E340" s="445"/>
      <c r="F340" s="445"/>
      <c r="G340" s="445"/>
      <c r="H340" s="445"/>
      <c r="I340" s="445"/>
      <c r="J340" s="445"/>
      <c r="K340" s="445"/>
      <c r="L340" s="446"/>
      <c r="M340" s="115" t="str">
        <f t="shared" ca="1" si="8"/>
        <v xml:space="preserve">       </v>
      </c>
    </row>
    <row r="341" spans="1:13" hidden="1" x14ac:dyDescent="0.2">
      <c r="A341" s="428" t="str">
        <f t="shared" ca="1" si="9"/>
        <v xml:space="preserve">       </v>
      </c>
      <c r="B341" s="428"/>
      <c r="C341" s="444"/>
      <c r="D341" s="445"/>
      <c r="E341" s="445"/>
      <c r="F341" s="445"/>
      <c r="G341" s="445"/>
      <c r="H341" s="445"/>
      <c r="I341" s="445"/>
      <c r="J341" s="445"/>
      <c r="K341" s="445"/>
      <c r="L341" s="446"/>
      <c r="M341" s="115" t="str">
        <f t="shared" ca="1" si="8"/>
        <v xml:space="preserve">       </v>
      </c>
    </row>
    <row r="342" spans="1:13" hidden="1" x14ac:dyDescent="0.2">
      <c r="A342" s="428" t="str">
        <f t="shared" ca="1" si="9"/>
        <v xml:space="preserve">       </v>
      </c>
      <c r="B342" s="428"/>
      <c r="C342" s="444"/>
      <c r="D342" s="445"/>
      <c r="E342" s="445"/>
      <c r="F342" s="445"/>
      <c r="G342" s="445"/>
      <c r="H342" s="445"/>
      <c r="I342" s="445"/>
      <c r="J342" s="445"/>
      <c r="K342" s="445"/>
      <c r="L342" s="446"/>
      <c r="M342" s="115" t="str">
        <f t="shared" ca="1" si="8"/>
        <v xml:space="preserve">       </v>
      </c>
    </row>
    <row r="343" spans="1:13" hidden="1" x14ac:dyDescent="0.2">
      <c r="A343" s="428" t="str">
        <f t="shared" ca="1" si="9"/>
        <v xml:space="preserve">       </v>
      </c>
      <c r="B343" s="428"/>
      <c r="C343" s="444"/>
      <c r="D343" s="445"/>
      <c r="E343" s="445"/>
      <c r="F343" s="445"/>
      <c r="G343" s="445"/>
      <c r="H343" s="445"/>
      <c r="I343" s="445"/>
      <c r="J343" s="445"/>
      <c r="K343" s="445"/>
      <c r="L343" s="446"/>
      <c r="M343" s="115" t="str">
        <f t="shared" ca="1" si="8"/>
        <v xml:space="preserve">       </v>
      </c>
    </row>
    <row r="344" spans="1:13" hidden="1" x14ac:dyDescent="0.2">
      <c r="A344" s="428" t="str">
        <f t="shared" ca="1" si="9"/>
        <v xml:space="preserve">       </v>
      </c>
      <c r="B344" s="428"/>
      <c r="C344" s="444"/>
      <c r="D344" s="445"/>
      <c r="E344" s="445"/>
      <c r="F344" s="445"/>
      <c r="G344" s="445"/>
      <c r="H344" s="445"/>
      <c r="I344" s="445"/>
      <c r="J344" s="445"/>
      <c r="K344" s="445"/>
      <c r="L344" s="446"/>
      <c r="M344" s="115" t="str">
        <f t="shared" ca="1" si="8"/>
        <v xml:space="preserve">       </v>
      </c>
    </row>
    <row r="345" spans="1:13" hidden="1" x14ac:dyDescent="0.2">
      <c r="A345" s="428" t="str">
        <f ca="1">OFFSET($A$9,(ROW()-326)*10-1,0)</f>
        <v xml:space="preserve">       </v>
      </c>
      <c r="B345" s="428"/>
      <c r="C345" s="444"/>
      <c r="D345" s="445"/>
      <c r="E345" s="445"/>
      <c r="F345" s="445"/>
      <c r="G345" s="445"/>
      <c r="H345" s="445"/>
      <c r="I345" s="445"/>
      <c r="J345" s="445"/>
      <c r="K345" s="445"/>
      <c r="L345" s="446"/>
      <c r="M345" s="115" t="str">
        <f t="shared" ca="1" si="8"/>
        <v xml:space="preserve">       </v>
      </c>
    </row>
    <row r="346" spans="1:13" hidden="1" x14ac:dyDescent="0.2">
      <c r="A346" s="428" t="str">
        <f t="shared" ca="1" si="9"/>
        <v xml:space="preserve">       </v>
      </c>
      <c r="B346" s="428"/>
      <c r="C346" s="444"/>
      <c r="D346" s="445"/>
      <c r="E346" s="445"/>
      <c r="F346" s="445"/>
      <c r="G346" s="445"/>
      <c r="H346" s="445"/>
      <c r="I346" s="445"/>
      <c r="J346" s="445"/>
      <c r="K346" s="445"/>
      <c r="L346" s="446"/>
      <c r="M346" s="115" t="str">
        <f t="shared" ca="1" si="8"/>
        <v xml:space="preserve">       </v>
      </c>
    </row>
    <row r="347" spans="1:13" ht="54.75" customHeight="1" x14ac:dyDescent="0.2">
      <c r="A347" s="428" t="str">
        <f ca="1">OFFSET($A$213,(ROW()-346)*10-1,0)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347" s="428"/>
      <c r="C347" s="444"/>
      <c r="D347" s="445"/>
      <c r="E347" s="445"/>
      <c r="F347" s="445"/>
      <c r="G347" s="445"/>
      <c r="H347" s="445"/>
      <c r="I347" s="445"/>
      <c r="J347" s="445"/>
      <c r="K347" s="445"/>
      <c r="L347" s="446"/>
      <c r="M347" s="115" t="str">
        <f t="shared" ca="1" si="8"/>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row>
    <row r="348" spans="1:13" ht="65.25" customHeight="1" x14ac:dyDescent="0.2">
      <c r="A348" s="428" t="str">
        <f t="shared" ref="A348:A356" ca="1" si="10">OFFSET($A$213,(ROW()-346)*10-1,0)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348" s="428"/>
      <c r="C348" s="444"/>
      <c r="D348" s="445"/>
      <c r="E348" s="445"/>
      <c r="F348" s="445"/>
      <c r="G348" s="445"/>
      <c r="H348" s="445"/>
      <c r="I348" s="445"/>
      <c r="J348" s="445"/>
      <c r="K348" s="445"/>
      <c r="L348" s="446"/>
      <c r="M348" s="115" t="str">
        <f t="shared" ca="1" si="8"/>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row>
    <row r="349" spans="1:13" ht="29.25" customHeight="1" x14ac:dyDescent="0.2">
      <c r="A349" s="428" t="str">
        <f t="shared" ca="1" si="10"/>
        <v xml:space="preserve">CE3.C1 Utilizar aplicaciones y herramientas informáticas para la búsqueda, comunicación y análisis de información  de manera responsable  y considerando los principios éticos.    </v>
      </c>
      <c r="B349" s="428"/>
      <c r="C349" s="444"/>
      <c r="D349" s="445"/>
      <c r="E349" s="445"/>
      <c r="F349" s="445"/>
      <c r="G349" s="445"/>
      <c r="H349" s="445"/>
      <c r="I349" s="445"/>
      <c r="J349" s="445"/>
      <c r="K349" s="445"/>
      <c r="L349" s="446"/>
      <c r="M349" s="115" t="str">
        <f t="shared" ca="1" si="8"/>
        <v xml:space="preserve">CE3.C1 Utilizar aplicaciones y herramientas informáticas para la búsqueda, comunicación y análisis de información  de manera responsable  y considerando los principios éticos.    </v>
      </c>
    </row>
    <row r="350" spans="1:13" ht="31.5" customHeight="1" x14ac:dyDescent="0.2">
      <c r="A350" s="428" t="str">
        <f t="shared" ca="1" si="10"/>
        <v xml:space="preserve">CE3.C2 Utilizar software de ofimática de acuerdo al programa de estudios,  considerando las necesidades de sistematización de la información.     </v>
      </c>
      <c r="B350" s="428"/>
      <c r="C350" s="444"/>
      <c r="D350" s="445"/>
      <c r="E350" s="445"/>
      <c r="F350" s="445"/>
      <c r="G350" s="445"/>
      <c r="H350" s="445"/>
      <c r="I350" s="445"/>
      <c r="J350" s="445"/>
      <c r="K350" s="445"/>
      <c r="L350" s="446"/>
      <c r="M350" s="115" t="str">
        <f t="shared" ca="1" si="8"/>
        <v xml:space="preserve">CE3.C2 Utilizar software de ofimática de acuerdo al programa de estudios,  considerando las necesidades de sistematización de la información.     </v>
      </c>
    </row>
    <row r="351" spans="1:13" hidden="1" x14ac:dyDescent="0.2">
      <c r="A351" s="428" t="str">
        <f t="shared" ca="1" si="10"/>
        <v xml:space="preserve">       </v>
      </c>
      <c r="B351" s="428"/>
      <c r="C351" s="444"/>
      <c r="D351" s="445"/>
      <c r="E351" s="445"/>
      <c r="F351" s="445"/>
      <c r="G351" s="445"/>
      <c r="H351" s="445"/>
      <c r="I351" s="445"/>
      <c r="J351" s="445"/>
      <c r="K351" s="445"/>
      <c r="L351" s="446"/>
      <c r="M351" s="115" t="str">
        <f t="shared" ca="1" si="8"/>
        <v xml:space="preserve">       </v>
      </c>
    </row>
    <row r="352" spans="1:13" hidden="1" x14ac:dyDescent="0.2">
      <c r="A352" s="428" t="str">
        <f t="shared" ca="1" si="10"/>
        <v xml:space="preserve">       </v>
      </c>
      <c r="B352" s="428"/>
      <c r="C352" s="444"/>
      <c r="D352" s="445"/>
      <c r="E352" s="445"/>
      <c r="F352" s="445"/>
      <c r="G352" s="445"/>
      <c r="H352" s="445"/>
      <c r="I352" s="445"/>
      <c r="J352" s="445"/>
      <c r="K352" s="445"/>
      <c r="L352" s="446"/>
      <c r="M352" s="115" t="str">
        <f t="shared" ca="1" si="8"/>
        <v xml:space="preserve">       </v>
      </c>
    </row>
    <row r="353" spans="1:13" hidden="1" x14ac:dyDescent="0.2">
      <c r="A353" s="428" t="str">
        <f t="shared" ca="1" si="10"/>
        <v xml:space="preserve">       </v>
      </c>
      <c r="B353" s="428"/>
      <c r="C353" s="444"/>
      <c r="D353" s="445"/>
      <c r="E353" s="445"/>
      <c r="F353" s="445"/>
      <c r="G353" s="445"/>
      <c r="H353" s="445"/>
      <c r="I353" s="445"/>
      <c r="J353" s="445"/>
      <c r="K353" s="445"/>
      <c r="L353" s="446"/>
      <c r="M353" s="115" t="str">
        <f t="shared" ca="1" si="8"/>
        <v xml:space="preserve">       </v>
      </c>
    </row>
    <row r="354" spans="1:13" hidden="1" x14ac:dyDescent="0.2">
      <c r="A354" s="428" t="str">
        <f t="shared" ca="1" si="10"/>
        <v xml:space="preserve">       </v>
      </c>
      <c r="B354" s="428"/>
      <c r="C354" s="444"/>
      <c r="D354" s="445"/>
      <c r="E354" s="445"/>
      <c r="F354" s="445"/>
      <c r="G354" s="445"/>
      <c r="H354" s="445"/>
      <c r="I354" s="445"/>
      <c r="J354" s="445"/>
      <c r="K354" s="445"/>
      <c r="L354" s="446"/>
      <c r="M354" s="115" t="str">
        <f t="shared" ca="1" si="8"/>
        <v xml:space="preserve">       </v>
      </c>
    </row>
    <row r="355" spans="1:13" hidden="1" x14ac:dyDescent="0.2">
      <c r="A355" s="428" t="str">
        <f t="shared" ca="1" si="10"/>
        <v xml:space="preserve">       </v>
      </c>
      <c r="B355" s="428"/>
      <c r="C355" s="444"/>
      <c r="D355" s="445"/>
      <c r="E355" s="445"/>
      <c r="F355" s="445"/>
      <c r="G355" s="445"/>
      <c r="H355" s="445"/>
      <c r="I355" s="445"/>
      <c r="J355" s="445"/>
      <c r="K355" s="445"/>
      <c r="L355" s="446"/>
      <c r="M355" s="115" t="str">
        <f t="shared" ca="1" si="8"/>
        <v xml:space="preserve">       </v>
      </c>
    </row>
    <row r="356" spans="1:13" hidden="1" x14ac:dyDescent="0.2">
      <c r="A356" s="428" t="str">
        <f t="shared" ca="1" si="10"/>
        <v xml:space="preserve">       </v>
      </c>
      <c r="B356" s="428"/>
      <c r="C356" s="447"/>
      <c r="D356" s="448"/>
      <c r="E356" s="448"/>
      <c r="F356" s="448"/>
      <c r="G356" s="448"/>
      <c r="H356" s="448"/>
      <c r="I356" s="448"/>
      <c r="J356" s="448"/>
      <c r="K356" s="448"/>
      <c r="L356" s="449"/>
      <c r="M356" s="115" t="str">
        <f t="shared" ca="1" si="8"/>
        <v xml:space="preserve">       </v>
      </c>
    </row>
    <row r="357" spans="1:13" s="64" customFormat="1" ht="18" customHeight="1" x14ac:dyDescent="0.2">
      <c r="A357" s="453" t="s">
        <v>126</v>
      </c>
      <c r="B357" s="453"/>
      <c r="C357" s="453"/>
      <c r="D357" s="453"/>
      <c r="E357" s="453"/>
      <c r="F357" s="453"/>
      <c r="G357" s="453"/>
      <c r="H357" s="453"/>
      <c r="I357" s="453"/>
      <c r="J357" s="453"/>
      <c r="K357" s="453"/>
      <c r="L357" s="453"/>
      <c r="M357" s="115" t="str">
        <f t="shared" si="8"/>
        <v>EXPERIENCIAS FORMATIVAS EN SITUACIONES REALES DE TRABAJO (EFSRT)</v>
      </c>
    </row>
    <row r="358" spans="1:13" s="64" customFormat="1" ht="27.75" customHeight="1" x14ac:dyDescent="0.2">
      <c r="A358" s="223" t="s">
        <v>171</v>
      </c>
      <c r="B358" s="223" t="s">
        <v>168</v>
      </c>
      <c r="C358" s="454" t="s">
        <v>169</v>
      </c>
      <c r="D358" s="454"/>
      <c r="E358" s="454"/>
      <c r="F358" s="454"/>
      <c r="G358" s="454"/>
      <c r="H358" s="454"/>
      <c r="I358" s="454"/>
      <c r="J358" s="454"/>
      <c r="K358" s="223" t="s">
        <v>88</v>
      </c>
      <c r="L358" s="223" t="s">
        <v>87</v>
      </c>
      <c r="M358" s="115" t="str">
        <f t="shared" si="8"/>
        <v>LUGAR PARA EL DESARROLLO DE LA EFSRT</v>
      </c>
    </row>
    <row r="359" spans="1:13" s="64" customFormat="1" ht="362.25" customHeight="1" x14ac:dyDescent="0.2">
      <c r="A359" s="234" t="s">
        <v>143</v>
      </c>
      <c r="B359" s="234" t="s">
        <v>692</v>
      </c>
      <c r="C359" s="450" t="s">
        <v>693</v>
      </c>
      <c r="D359" s="451"/>
      <c r="E359" s="451"/>
      <c r="F359" s="451"/>
      <c r="G359" s="451"/>
      <c r="H359" s="451"/>
      <c r="I359" s="451"/>
      <c r="J359" s="452"/>
      <c r="K359" s="19">
        <f>Organización_Modular!I40</f>
        <v>4</v>
      </c>
      <c r="L359" s="20">
        <f>K359*32</f>
        <v>128</v>
      </c>
      <c r="M359" s="115" t="str">
        <f>C359</f>
        <v xml:space="preserve">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v>
      </c>
    </row>
    <row r="360" spans="1:13" s="64" customFormat="1" ht="39" hidden="1" customHeight="1" x14ac:dyDescent="0.2">
      <c r="A360" s="234"/>
      <c r="B360" s="234"/>
      <c r="C360" s="450"/>
      <c r="D360" s="451"/>
      <c r="E360" s="451"/>
      <c r="F360" s="451"/>
      <c r="G360" s="451"/>
      <c r="H360" s="451"/>
      <c r="I360" s="451"/>
      <c r="J360" s="452"/>
      <c r="K360" s="112"/>
      <c r="L360" s="113"/>
      <c r="M360" s="115">
        <f>C360</f>
        <v>0</v>
      </c>
    </row>
    <row r="361" spans="1:13" ht="27" customHeight="1" x14ac:dyDescent="0.2">
      <c r="A361" s="396" t="s">
        <v>170</v>
      </c>
      <c r="B361" s="397"/>
      <c r="M361" s="115" t="str">
        <f>A361</f>
        <v>(1) Colocar el nombre del espacio, área u otros, donde se desarrolla las EFSRT
(2) Realizar una breve descripción respecto al desarrollo de las EFSRT, según el lugar de realización.</v>
      </c>
    </row>
    <row r="362" spans="1:13" s="101" customFormat="1" hidden="1" x14ac:dyDescent="0.2">
      <c r="A362" s="183" t="s">
        <v>142</v>
      </c>
      <c r="B362" s="184" t="s">
        <v>146</v>
      </c>
      <c r="C362" s="184"/>
      <c r="D362" s="185"/>
      <c r="E362" s="185"/>
      <c r="F362" s="183"/>
      <c r="G362" s="183"/>
      <c r="H362" s="183"/>
      <c r="I362" s="183"/>
      <c r="J362" s="183"/>
      <c r="K362" s="183"/>
      <c r="L362" s="183"/>
    </row>
    <row r="363" spans="1:13" s="101" customFormat="1" hidden="1" x14ac:dyDescent="0.2">
      <c r="A363" s="183" t="s">
        <v>143</v>
      </c>
      <c r="B363" s="184" t="s">
        <v>147</v>
      </c>
      <c r="C363" s="184"/>
      <c r="D363" s="185"/>
      <c r="E363" s="185"/>
      <c r="F363" s="183"/>
      <c r="G363" s="183"/>
      <c r="H363" s="183"/>
      <c r="I363" s="183"/>
      <c r="J363" s="183"/>
      <c r="K363" s="183"/>
      <c r="L363" s="183"/>
    </row>
    <row r="364" spans="1:13" s="101" customFormat="1" hidden="1" x14ac:dyDescent="0.2">
      <c r="A364" s="183"/>
      <c r="B364" s="184" t="s">
        <v>150</v>
      </c>
      <c r="C364" s="184"/>
      <c r="D364" s="185"/>
      <c r="E364" s="185"/>
      <c r="F364" s="183"/>
      <c r="G364" s="183"/>
      <c r="H364" s="183"/>
      <c r="I364" s="183"/>
      <c r="J364" s="183"/>
      <c r="K364" s="183"/>
      <c r="L364" s="183"/>
    </row>
    <row r="365" spans="1:13" s="101" customFormat="1" hidden="1" x14ac:dyDescent="0.2">
      <c r="A365" s="183"/>
      <c r="B365" s="184" t="s">
        <v>148</v>
      </c>
      <c r="C365" s="184"/>
      <c r="D365" s="185"/>
      <c r="E365" s="185"/>
      <c r="F365" s="183"/>
      <c r="G365" s="183"/>
      <c r="H365" s="183"/>
      <c r="I365" s="183"/>
      <c r="J365" s="183"/>
      <c r="K365" s="183"/>
      <c r="L365" s="183"/>
    </row>
    <row r="366" spans="1:13" s="116" customFormat="1" hidden="1" x14ac:dyDescent="0.2">
      <c r="A366" s="183"/>
      <c r="B366" s="184" t="s">
        <v>149</v>
      </c>
      <c r="C366" s="184"/>
      <c r="D366" s="185"/>
      <c r="E366" s="185"/>
      <c r="F366" s="183"/>
      <c r="G366" s="183"/>
      <c r="H366" s="183"/>
      <c r="I366" s="183"/>
      <c r="J366" s="183"/>
      <c r="K366" s="183"/>
      <c r="L366" s="183"/>
      <c r="M366" s="101"/>
    </row>
    <row r="367" spans="1:13" s="116" customFormat="1" hidden="1" x14ac:dyDescent="0.2">
      <c r="A367" s="172"/>
      <c r="B367" s="184" t="s">
        <v>151</v>
      </c>
      <c r="C367" s="186"/>
      <c r="D367" s="187"/>
      <c r="E367" s="187"/>
      <c r="F367" s="172"/>
      <c r="G367" s="172"/>
      <c r="H367" s="172"/>
      <c r="I367" s="172"/>
      <c r="J367" s="172"/>
      <c r="K367" s="172"/>
      <c r="L367" s="172"/>
      <c r="M367" s="101"/>
    </row>
  </sheetData>
  <sheetProtection algorithmName="SHA-512" hashValue="r2A9O4L6sEdLNNIy0/JqBHOsJjDEHloQ5qnTsCz554ZPKOSAc3FCBlgCuiXjN3byJoXGZsE3peKQwloVKhJ6Tg==" saltValue="9SGO/m5cprZIh0neinT4RA==" spinCount="100000" sheet="1" objects="1" scenarios="1" formatRows="0" autoFilter="0"/>
  <autoFilter xmlns:x14="http://schemas.microsoft.com/office/spreadsheetml/2009/9/main" ref="A16:M367">
    <filterColumn colId="5" showButton="0"/>
    <filterColumn colId="8" showButton="0"/>
    <filterColumn colId="12">
      <filters>
        <mc:AlternateContent xmlns:mc="http://schemas.openxmlformats.org/markup-compatibility/2006">
          <mc:Choice Requires="x14">
            <x14:filter val="(1) Colocar el nombre del espacio, área u otros, donde se desarrolla las EFSRT_x000a_(2) Realizar una breve descripción respecto al desarrollo de las EFSRT, según el lugar de realización."/>
            <x14:filter val="C1.I1 Elabora documentos administrativos y comerciales, aplicando las normas de redacción y las TIC sin errores."/>
            <x14:filter val="C1.I1 Expresa conceptos, ideas, sentimientos  y hechos en forma oral,  en situaciones vinculadas a su entorno personal y profesional  respetando la interculturalidad lingüística."/>
            <x14:filter val="C1.I1 Identifica  las partes de la computadora reconociendo el hardware, software, periféricos y aplicativos"/>
            <x14:filter val="C1.I2 Interpreta información de manera oral  en situaciones vinculadas a su entorno personal y profesional ,  utilizando tècnicas de comunicaciòn y reconociendo la intención de su interlocutor."/>
            <x14:filter val="C1.I2 Mantiene documentos administrativos y comerciales actualizados y en orden, de acuerdo a las necesidades de la empresa."/>
            <x14:filter val="C1.I2 Utiliza aplicaciones de internet para la búsqueda de la información, aplicando criterios para la selección de información y el respeto a la propiedad intelectual"/>
            <x14:filter val="C1.I3 Monitorea documentación recibida y emitida, en función a los objetivos y necesidades de la empresa, respetando la normatividad vigente."/>
            <x14:filter val="C1.I3 Utiliza aplicaciones para la comunicación y colaboración de acuerdo a la necesidad de información,  con responsabilidad y ética profesional"/>
            <x14:filter val="C1.I3 Utiliza estrategias de escucha activa y asertiva en situaciones vinculadas a su entorno personal y profesional,  sin estereotipos de género u otros."/>
            <x14:filter val="C1.I4 Aplica elementos de comunicación efectiva vinculados a su entorno personal y laboral, teniendo en cuenta la intención comunicativa"/>
            <x14:filter val="C2.I1 Lee  textos y documentación escrita vinculados al programa de estudios  haciendo uso de estrategias efectivas de comprensión lectora."/>
            <x14:filter val="C2.I1 Selecciona datos relevantes de acuerdo a la finalidad establecida, aplicando las normas y procedimientos de la empresa."/>
            <x14:filter val="C2.i1 Utiliza procesador de textos en la elaboración de documentos,  teniendo en cuenta los requerimientos del contexto laboral y los formatos vinculados al programa de estudios."/>
            <x14:filter val="C2.I2 Lee, comprende y organiza la información de los textos y documentación escrita relacionados al programa de estudios  en organizadores  gráficos."/>
            <x14:filter val="C2.I2 Procesa datos de acuerdo a la información requerida   utilizando software, de acuerdo a las necesidades de la empresa."/>
            <x14:filter val="C2.i2 Sistematiza información  utilizando hoja de cálculo de manera eficiente, vinculados al programa de estudios."/>
            <x14:filter val="C2.I3 Explica  la información leída en forma oral y escrita,  utilizando técnicas y formatos en forma clara y asertiva"/>
            <x14:filter val="C2.i3 Realiza presentaciones de información sistematizada de calidad y vinculados al programa de estudios."/>
            <x14:filter val="C2.I3 Reporta información para la gestión, de acuerdo a las  indicaciones de la empresa."/>
            <x14:filter val="C3.I1 Identifica roles y responsabilidades en la organización, en base a los documentos institucionales, indicaciones de la empresa, la normatividad vigente, utilizando software de soporte."/>
            <x14:filter val="C3.I1 Utiliza  las normas en la redacción de documentos académicos y técnicos  relacionados a su programa de estudios."/>
            <x14:filter val="C3.I2 Elabora  textos  académicos y técnicos relacionados con su  programa de estudios,  considerando su estructura  y recogiendo información de fuentes físicas y virtuales pertinentes"/>
            <x14:filter val="C3.I2 Elabora manuales organizativos en base a los objetivos, funciones  y organización de la empresa, respetando la normatividad vigente."/>
            <x14:filter val="C3.I3 Redacta  documentos administrativos  y técnicos relacionados a su programa de estudio  teniendo en cuenta su estructura y estilos."/>
            <x14:filter val="C3.I3 Representa en esquemas, los procesos y procedimientos de la empresa, a partir de la información de los organigramas y manuales de la empresa."/>
            <x14:filter val="C4.I1 Identifica las tendencias del mercado para establecer posibles líneas de acción, de acuerdo a las necesidades del cliente."/>
            <x14:filter val="C4.I2 Atiende al público y/o personal de la empresa de manera empática, buscando satisfacer sus requerimientos, de acuerdo a los procedimientos establecidos por la empresa y  la normatividad vigente."/>
            <x14:filter val="C4.I3 Genera relaciones de mediano y largo plazo con los clientes, aplicando técnicas de marketing, basadas en la identificación y satisfacción de sus necesidades."/>
            <x14:filter val="C5.I1 Selecciona datos relevantes, de acuerdo a la información solicitada  por la empresa."/>
            <x14:filter val="C5.I2 Ejecuta cálculos del valor del dinero en el tiempo, intereses, cuotas y amortizaciones con precisión, de acuerdo a las necesidades de la empresa, aplicando las matemáticas y herramientas informáticas."/>
            <x14:filter val="C5.I3 Elabora reportes basados en los resultados obtenidos por cálculos y estimaciones para apoyar la toma de decisiones de la empresa, en base a sus requerimientos específicos."/>
            <x14:filter val="C6.I1 Realiza procedimientos de compras, abastecimiento y e-commerce, de acuerdo a los objetivos de la empresa."/>
            <x14:filter val="C6.I2 Realiza procedimientos de almacenamiento, custodia y despacho de mercancías, de acuerdo a los procedimientos de la empresa."/>
            <x14:filter val="C6.I3 Realiza procedimientos de logística inversa, de acuerdo a los objetivos y políticas de la empresa."/>
            <x14:filter val="C6.I4 Calcula el punto de equilibrio, stocks de  seguridad y otros indicadores logísticos, de acuerdo a las políticas de la empresa."/>
            <x14:filter val="C7.I1 Analiza los resultados de gestión utilizando indicadores de gestión, según las políticas de la empresa."/>
            <x14:filter val="C7.I2 Genera reportes aplicando estadígrafos, que apoyen la toma de decisiones, de acuerdo a los procedimientos de la empresa."/>
            <x14:filter val="C7.I3 Monitorea indicadores para generar reportes específicos recurrentes, según lo asignado por la empresa."/>
            <x14:filter val="C8.I1 Realiza trámites de constitución o modificación de empresas, según lo establecido por la ley."/>
            <x14:filter val="C8.I2 Realiza el seguimiento de los procesos y trámites necesarios para la constitución de empresas, elaborando reportes de la situación."/>
            <x14:filter val="C8.I3 Elabora cronogramas de actividades y presupuestos básicos para crear o modificar empresas, según lo establecido por la ley."/>
            <x14:filter val="CAPACIDADES A FORTALECER"/>
            <x14:filter val="CAPACIDADES DE EMPLEABILIDAD"/>
            <x14:filter val="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x14:filter val="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
            <x14:filter val="CE1.Comunicación efectiva.- Comunicar de manera clara conceptos, ideas, sentimientos, hechos y opiniones en forma oral y escrita para comunicarse e interactuar con otras personas en contextos sociales y laborales diversos. _x000a__x000a__x000a_CE3. Herramientas informáticas.- Utilizar las diferentes herramientas informáticas para buscar y analizar información, comunicarse con otros y realizar procedimientos o tareas vinculadas al área profesional, de acuerdo a los requerimientos de su entorno laboral."/>
            <x14:filter val="CE3.C1 Utilizar aplicaciones y herramientas informáticas para la búsqueda, comunicación y análisis de información  de manera responsable  y considerando los principios éticos."/>
            <x14:filter val="CE3.C2 Utilizar software de ofimática de acuerdo al programa de estudios,  considerando las necesidades de sistematización de la información."/>
            <x14:filter val="CE6. Trabajo colaborativo.- Participar de forma activa en el logro de objetivos y metas comunes, integrándose con otras personas con criterio de respeto y justicia, sin estereotipos de género u otros, en un contexto determinado."/>
            <x14:filter val="CE7. Liderazgo personal y profesional.- Articular recursos y potencialidades de cada integrante de su equipo logrando un trabajo comprometido, colaborativo, creativo, ético, sensible a su contexto social y ambiente, en pro del bien común."/>
            <x14:filter val="COMPETENCIAS PARA LA EMPLEABILIDAD INCORPORADAS COMO CONTENIDO  TRANSVERSAL"/>
            <x14:filter val="COMPETENCIAS PARA LA EMPLEABILIDAD INCORPORADAS MEDIANTE UNIDAD DIDÁCTICA"/>
            <x14:filter val="De organización_x000a_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_x000a_El proyecto productivo desarrolla un conjunto de actividades interrelacionadas que ofrecen al mercado un producto o servicios en el lapso de un tiempo definido._x000a_El proyecto Productivo incorpora estudiantes de diferentes niveles de capacidades y de otros Programas de estudios de acuerdo al plan de producción. _x000a_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_x000a__x000a_De ejecución _x000a_El plan de EFSRT contiene las capacidades del Módulo formativo a fortalecer, las actividades, desempeños y responsabilidades a realizar por el estudiante y el tiempo de ejecución, debe ser aprobado por el IES en coordinación con el Programa de estudios. _x000a__x000a_De acompañamiento y monitoreo_x000a_1. El IES designa a un docente del Programa de estudios para realizar el acompañamiento, seguimiento y monitoreo durante el desarrollo de las experiencias formativas. _x000a_2. El docente designado cuenta con instrumentos para el registro de los criterios de desempeño y logro de capacidades._x000a_3. El estudiante tiene información sobre los criterios e indicadores de su desempeño durante la ejecución de las experiencias formativas._x000a_4. El docente que acompaña el proceso elabora un informe al IES sobre las actividades y desempeño del estudiante. _x000a_ _x000a_De evaluación_x000a_1. El desempeño del estudiante será evaluado a través de criterios establecidos por el IES._x000a_2. La evaluación es realizada por el responsable del Área de desempeño en el IES._x000a_3. La evaluación toma como referencia los indicadores de logro de las unidades de competencias del  Programa de estudios, para determinar el nivel de  logro de las Competencias asociadas al respectivo Módulo."/>
            <x14:filter val="EXPERIENCIAS FORMATIVAS EN SITUACIONES REALES DE TRABAJO (EFSRT)"/>
            <x14:filter val="LUGAR PARA EL DESARROLLO DE LA EFSRT"/>
            <x14:filter val="UC1.C1 Gestionar el proceso de documentación administrativo y comercial, en un marco de excelencia administrativa de acuerdo a la normatividad vigente."/>
            <x14:filter val="UC1.C2 Sistematizar información a partir del procesamiento de datos, utilizando software, para la elaboración de reportes de gestión."/>
            <x14:filter val="UC1.C3 Elaborar organigramas y manuales organizativos, siguiendo los estándares establecidos por la empresa y de acuerdo a la normatividad vigente."/>
            <x14:filter val="UC1.C4 Interactuar con los usuarios internos y externos para lograr objetivos, de acuerdo a los procedimientos  y politicas de la empresa."/>
            <x14:filter val="UC1.C5 Determinar el valor del dinero en el tiempo y establecer cuotas y amortizaciones con precisión realizando cálculos matemáticos mediante herramientas informáticas, de acuerdo a las necesidades de la empresa."/>
            <x14:filter val="UC1.C6 Aplicar los procesos logísticos de la empresa, utilizando los procedimientos establecidos y la normatividad vigente."/>
            <x14:filter val="UC1.C7 Elaborar reportes de negocios, utilizando indicadores de gestión cuantitativos y cualitativos, según las necesidades de la empresa."/>
            <x14:filter val="UC1.C8 Establecer el proceso de creación de empresas, de acuerdo a la Ley General de Sociedades y normas vigentes establecidas."/>
          </mc:Choice>
          <mc:Fallback>
            <filter val="(1) Colocar el nombre del espacio, área u otros, donde se desarrolla las EFSRT_x000a_(2) Realizar una breve descripción respecto al desarrollo de las EFSRT, según el lugar de realización."/>
            <filter val="C1.I1 Elabora documentos administrativos y comerciales, aplicando las normas de redacción y las TIC sin errores."/>
            <filter val="C1.I1 Expresa conceptos, ideas, sentimientos  y hechos en forma oral,  en situaciones vinculadas a su entorno personal y profesional  respetando la interculturalidad lingüística."/>
            <filter val="C1.I1 Identifica  las partes de la computadora reconociendo el hardware, software, periféricos y aplicativos"/>
            <filter val="C1.I2 Interpreta información de manera oral  en situaciones vinculadas a su entorno personal y profesional ,  utilizando tècnicas de comunicaciòn y reconociendo la intención de su interlocutor."/>
            <filter val="C1.I2 Mantiene documentos administrativos y comerciales actualizados y en orden, de acuerdo a las necesidades de la empresa."/>
            <filter val="C1.I2 Utiliza aplicaciones de internet para la búsqueda de la información, aplicando criterios para la selección de información y el respeto a la propiedad intelectual"/>
            <filter val="C1.I3 Monitorea documentación recibida y emitida, en función a los objetivos y necesidades de la empresa, respetando la normatividad vigente."/>
            <filter val="C1.I3 Utiliza aplicaciones para la comunicación y colaboración de acuerdo a la necesidad de información,  con responsabilidad y ética profesional"/>
            <filter val="C1.I3 Utiliza estrategias de escucha activa y asertiva en situaciones vinculadas a su entorno personal y profesional,  sin estereotipos de género u otros."/>
            <filter val="C1.I4 Aplica elementos de comunicación efectiva vinculados a su entorno personal y laboral, teniendo en cuenta la intención comunicativa"/>
            <filter val="C2.I1 Lee  textos y documentación escrita vinculados al programa de estudios  haciendo uso de estrategias efectivas de comprensión lectora."/>
            <filter val="C2.I1 Selecciona datos relevantes de acuerdo a la finalidad establecida, aplicando las normas y procedimientos de la empresa."/>
            <filter val="C2.i1 Utiliza procesador de textos en la elaboración de documentos,  teniendo en cuenta los requerimientos del contexto laboral y los formatos vinculados al programa de estudios."/>
            <filter val="C2.I2 Lee, comprende y organiza la información de los textos y documentación escrita relacionados al programa de estudios  en organizadores  gráficos."/>
            <filter val="C2.I2 Procesa datos de acuerdo a la información requerida   utilizando software, de acuerdo a las necesidades de la empresa."/>
            <filter val="C2.i2 Sistematiza información  utilizando hoja de cálculo de manera eficiente, vinculados al programa de estudios."/>
            <filter val="C2.I3 Explica  la información leída en forma oral y escrita,  utilizando técnicas y formatos en forma clara y asertiva"/>
            <filter val="C2.i3 Realiza presentaciones de información sistematizada de calidad y vinculados al programa de estudios."/>
            <filter val="C2.I3 Reporta información para la gestión, de acuerdo a las  indicaciones de la empresa."/>
            <filter val="C3.I1 Identifica roles y responsabilidades en la organización, en base a los documentos institucionales, indicaciones de la empresa, la normatividad vigente, utilizando software de soporte."/>
            <filter val="C3.I1 Utiliza  las normas en la redacción de documentos académicos y técnicos  relacionados a su programa de estudios."/>
            <filter val="C3.I2 Elabora  textos  académicos y técnicos relacionados con su  programa de estudios,  considerando su estructura  y recogiendo información de fuentes físicas y virtuales pertinentes"/>
            <filter val="C3.I2 Elabora manuales organizativos en base a los objetivos, funciones  y organización de la empresa, respetando la normatividad vigente."/>
            <filter val="C3.I3 Redacta  documentos administrativos  y técnicos relacionados a su programa de estudio  teniendo en cuenta su estructura y estilos."/>
            <filter val="C3.I3 Representa en esquemas, los procesos y procedimientos de la empresa, a partir de la información de los organigramas y manuales de la empresa."/>
            <filter val="C4.I1 Identifica las tendencias del mercado para establecer posibles líneas de acción, de acuerdo a las necesidades del cliente."/>
            <filter val="C4.I2 Atiende al público y/o personal de la empresa de manera empática, buscando satisfacer sus requerimientos, de acuerdo a los procedimientos establecidos por la empresa y  la normatividad vigente."/>
            <filter val="C4.I3 Genera relaciones de mediano y largo plazo con los clientes, aplicando técnicas de marketing, basadas en la identificación y satisfacción de sus necesidades."/>
            <filter val="C5.I1 Selecciona datos relevantes, de acuerdo a la información solicitada  por la empresa."/>
            <filter val="C5.I2 Ejecuta cálculos del valor del dinero en el tiempo, intereses, cuotas y amortizaciones con precisión, de acuerdo a las necesidades de la empresa, aplicando las matemáticas y herramientas informáticas."/>
            <filter val="C5.I3 Elabora reportes basados en los resultados obtenidos por cálculos y estimaciones para apoyar la toma de decisiones de la empresa, en base a sus requerimientos específicos."/>
            <filter val="C6.I1 Realiza procedimientos de compras, abastecimiento y e-commerce, de acuerdo a los objetivos de la empresa."/>
            <filter val="C6.I2 Realiza procedimientos de almacenamiento, custodia y despacho de mercancías, de acuerdo a los procedimientos de la empresa."/>
            <filter val="C6.I3 Realiza procedimientos de logística inversa, de acuerdo a los objetivos y políticas de la empresa."/>
            <filter val="C6.I4 Calcula el punto de equilibrio, stocks de  seguridad y otros indicadores logísticos, de acuerdo a las políticas de la empresa."/>
            <filter val="C7.I1 Analiza los resultados de gestión utilizando indicadores de gestión, según las políticas de la empresa."/>
            <filter val="C7.I2 Genera reportes aplicando estadígrafos, que apoyen la toma de decisiones, de acuerdo a los procedimientos de la empresa."/>
            <filter val="C7.I3 Monitorea indicadores para generar reportes específicos recurrentes, según lo asignado por la empresa."/>
            <filter val="C8.I1 Realiza trámites de constitución o modificación de empresas, según lo establecido por la ley."/>
            <filter val="C8.I2 Realiza el seguimiento de los procesos y trámites necesarios para la constitución de empresas, elaborando reportes de la situación."/>
            <filter val="C8.I3 Elabora cronogramas de actividades y presupuestos básicos para crear o modificar empresas, según lo establecido por la ley."/>
            <filter val="CAPACIDADES A FORTALECER"/>
            <filter val="CAPACIDADES DE EMPLEABILIDAD"/>
            <filter val="CE3.C1 Utilizar aplicaciones y herramientas informáticas para la búsqueda, comunicación y análisis de información  de manera responsable  y considerando los principios éticos."/>
            <filter val="CE3.C2 Utilizar software de ofimática de acuerdo al programa de estudios,  considerando las necesidades de sistematización de la información."/>
            <filter val="CE6. Trabajo colaborativo.- Participar de forma activa en el logro de objetivos y metas comunes, integrándose con otras personas con criterio de respeto y justicia, sin estereotipos de género u otros, en un contexto determinado."/>
            <filter val="CE7. Liderazgo personal y profesional.- Articular recursos y potencialidades de cada integrante de su equipo logrando un trabajo comprometido, colaborativo, creativo, ético, sensible a su contexto social y ambiente, en pro del bien común."/>
            <filter val="COMPETENCIAS PARA LA EMPLEABILIDAD INCORPORADAS COMO CONTENIDO  TRANSVERSAL"/>
            <filter val="COMPETENCIAS PARA LA EMPLEABILIDAD INCORPORADAS MEDIANTE UNIDAD DIDÁCTICA"/>
            <filter val="EXPERIENCIAS FORMATIVAS EN SITUACIONES REALES DE TRABAJO (EFSRT)"/>
            <filter val="LUGAR PARA EL DESARROLLO DE LA EFSRT"/>
            <filter val="UC1.C1 Gestionar el proceso de documentación administrativo y comercial, en un marco de excelencia administrativa de acuerdo a la normatividad vigente."/>
            <filter val="UC1.C2 Sistematizar información a partir del procesamiento de datos, utilizando software, para la elaboración de reportes de gestión."/>
            <filter val="UC1.C3 Elaborar organigramas y manuales organizativos, siguiendo los estándares establecidos por la empresa y de acuerdo a la normatividad vigente."/>
            <filter val="UC1.C4 Interactuar con los usuarios internos y externos para lograr objetivos, de acuerdo a los procedimientos  y politicas de la empresa."/>
            <filter val="UC1.C5 Determinar el valor del dinero en el tiempo y establecer cuotas y amortizaciones con precisión realizando cálculos matemáticos mediante herramientas informáticas, de acuerdo a las necesidades de la empresa."/>
            <filter val="UC1.C6 Aplicar los procesos logísticos de la empresa, utilizando los procedimientos establecidos y la normatividad vigente."/>
            <filter val="UC1.C7 Elaborar reportes de negocios, utilizando indicadores de gestión cuantitativos y cualitativos, según las necesidades de la empresa."/>
            <filter val="UC1.C8 Establecer el proceso de creación de empresas, de acuerdo a la Ley General de Sociedades y normas vigentes establecidas."/>
          </mc:Fallback>
        </mc:AlternateContent>
      </filters>
    </filterColumn>
  </autoFilter>
  <mergeCells count="141">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s>
  <conditionalFormatting sqref="C21:C27 L28:L217 C226:C231 L222:L321 A325:L325 C327:L356 A359:J360 C31:C37 C41:C47 C51:C57 C61:C67 C72:C77 C81:C87 C91:C217 C238:C241 C248:C251 C255:C321">
    <cfRule type="containsBlanks" dxfId="158" priority="18">
      <formula>LEN(TRIM(A21))=0</formula>
    </cfRule>
  </conditionalFormatting>
  <conditionalFormatting sqref="C18:C20">
    <cfRule type="containsBlanks" dxfId="157" priority="17">
      <formula>LEN(TRIM(C18))=0</formula>
    </cfRule>
  </conditionalFormatting>
  <conditionalFormatting sqref="L18:L27">
    <cfRule type="containsBlanks" dxfId="156" priority="16">
      <formula>LEN(TRIM(L18))=0</formula>
    </cfRule>
  </conditionalFormatting>
  <conditionalFormatting sqref="C28:C30">
    <cfRule type="containsBlanks" dxfId="155" priority="15">
      <formula>LEN(TRIM(C28))=0</formula>
    </cfRule>
  </conditionalFormatting>
  <conditionalFormatting sqref="C38:C40">
    <cfRule type="containsBlanks" dxfId="154" priority="14">
      <formula>LEN(TRIM(C38))=0</formula>
    </cfRule>
  </conditionalFormatting>
  <conditionalFormatting sqref="C48:C50">
    <cfRule type="containsBlanks" dxfId="153" priority="13">
      <formula>LEN(TRIM(C48))=0</formula>
    </cfRule>
  </conditionalFormatting>
  <conditionalFormatting sqref="C58:C60">
    <cfRule type="containsBlanks" dxfId="152" priority="12">
      <formula>LEN(TRIM(C58))=0</formula>
    </cfRule>
  </conditionalFormatting>
  <conditionalFormatting sqref="C68:C71">
    <cfRule type="containsBlanks" dxfId="151" priority="11">
      <formula>LEN(TRIM(C68))=0</formula>
    </cfRule>
  </conditionalFormatting>
  <conditionalFormatting sqref="C78:C80">
    <cfRule type="containsBlanks" dxfId="150" priority="10">
      <formula>LEN(TRIM(C78))=0</formula>
    </cfRule>
  </conditionalFormatting>
  <conditionalFormatting sqref="C88:C90">
    <cfRule type="containsBlanks" dxfId="149" priority="9">
      <formula>LEN(TRIM(C88))=0</formula>
    </cfRule>
  </conditionalFormatting>
  <conditionalFormatting sqref="C222:C225">
    <cfRule type="containsBlanks" dxfId="148" priority="7">
      <formula>LEN(TRIM(C222))=0</formula>
    </cfRule>
  </conditionalFormatting>
  <conditionalFormatting sqref="C232:C235">
    <cfRule type="containsBlanks" dxfId="147" priority="6">
      <formula>LEN(TRIM(C232))=0</formula>
    </cfRule>
  </conditionalFormatting>
  <conditionalFormatting sqref="C236:C237">
    <cfRule type="containsBlanks" dxfId="146" priority="5">
      <formula>LEN(TRIM(C236))=0</formula>
    </cfRule>
  </conditionalFormatting>
  <conditionalFormatting sqref="C242:C244">
    <cfRule type="containsBlanks" dxfId="145" priority="4">
      <formula>LEN(TRIM(C242))=0</formula>
    </cfRule>
  </conditionalFormatting>
  <conditionalFormatting sqref="C245:C247">
    <cfRule type="containsBlanks" dxfId="144" priority="3">
      <formula>LEN(TRIM(C245))=0</formula>
    </cfRule>
  </conditionalFormatting>
  <conditionalFormatting sqref="C252:C254">
    <cfRule type="containsBlanks" dxfId="143" priority="2">
      <formula>LEN(TRIM(C252))=0</formula>
    </cfRule>
  </conditionalFormatting>
  <conditionalFormatting sqref="A323:L324">
    <cfRule type="containsBlanks" dxfId="142" priority="1">
      <formula>LEN(TRIM(A323))=0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view="pageBreakPreview" topLeftCell="A232" zoomScale="80" zoomScaleNormal="80" zoomScaleSheetLayoutView="80" workbookViewId="0">
      <selection activeCell="D243" sqref="D243"/>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8.42578125" style="3" customWidth="1"/>
    <col min="14" max="16384" width="11.42578125" style="3"/>
  </cols>
  <sheetData>
    <row r="1" spans="1:13" s="64" customFormat="1" ht="18.75" x14ac:dyDescent="0.2">
      <c r="A1" s="420" t="str">
        <f>'M1'!A1:L1</f>
        <v>ORGANIZACIÓN DE LOS ELEMENTOS DEL MÓDULO</v>
      </c>
      <c r="B1" s="420"/>
      <c r="C1" s="420"/>
      <c r="D1" s="420"/>
      <c r="E1" s="420"/>
      <c r="F1" s="420"/>
      <c r="G1" s="420"/>
      <c r="H1" s="420"/>
      <c r="I1" s="420"/>
      <c r="J1" s="420"/>
      <c r="K1" s="420"/>
      <c r="L1" s="42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59" t="str">
        <f>Perfil_Egreso!B3</f>
        <v>I.E.S.T.P. "CATALINA BUENDIA DE PECHO"</v>
      </c>
      <c r="C3" s="359"/>
      <c r="D3" s="11"/>
      <c r="E3" s="11"/>
      <c r="F3" s="404" t="s">
        <v>62</v>
      </c>
      <c r="G3" s="404"/>
      <c r="H3" s="405"/>
      <c r="I3" s="401" t="str">
        <f>Perfil_Egreso!E3</f>
        <v>0563619</v>
      </c>
      <c r="J3" s="402"/>
      <c r="K3" s="402"/>
      <c r="L3" s="403"/>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ACTIVIDADES PROFESIONALES, CIENTÍFICAS Y TÉCNICAS</v>
      </c>
      <c r="C5" s="23" t="s">
        <v>43</v>
      </c>
      <c r="D5" s="7" t="str">
        <f>Perfil_Egreso!D5</f>
        <v>SERVICIOS PRESTADOS A EMPRESAS</v>
      </c>
      <c r="E5" s="24"/>
      <c r="F5" s="406" t="s">
        <v>44</v>
      </c>
      <c r="G5" s="406"/>
      <c r="H5" s="407"/>
      <c r="I5" s="380" t="str">
        <f>Perfil_Egreso!B7</f>
        <v>ACTIVIDADES ADMINISTRATIVAS Y DE APOYO DE OFICINA Y OTRAS ACTIVIDADES DE APOYO A LAS EMPRESAS</v>
      </c>
      <c r="J5" s="412"/>
      <c r="K5" s="412"/>
      <c r="L5" s="381"/>
    </row>
    <row r="6" spans="1:13" ht="12.75" customHeight="1" x14ac:dyDescent="0.2">
      <c r="A6" s="206"/>
      <c r="B6" s="206"/>
      <c r="C6" s="25"/>
      <c r="D6" s="25"/>
      <c r="E6" s="25"/>
      <c r="F6" s="11"/>
      <c r="G6" s="11"/>
      <c r="H6" s="11"/>
      <c r="I6" s="26"/>
      <c r="J6" s="26"/>
      <c r="K6" s="26"/>
      <c r="L6" s="26"/>
    </row>
    <row r="7" spans="1:13" ht="42.75" customHeight="1" x14ac:dyDescent="0.2">
      <c r="A7" s="206" t="str">
        <f>Perfil_Egreso!A11</f>
        <v>DENOMINACIÓN DEL PROGRAMA DE ESTUDIOS SEGÚN CNOF (según corresponda)</v>
      </c>
      <c r="B7" s="200" t="str">
        <f>Perfil_Egreso!B11</f>
        <v>ADMINISTRACIÓN DE EMPRESAS</v>
      </c>
      <c r="C7" s="27" t="s">
        <v>46</v>
      </c>
      <c r="D7" s="8" t="str">
        <f>Perfil_Egreso!E11</f>
        <v>M2982-3-001</v>
      </c>
      <c r="E7" s="28"/>
      <c r="F7" s="404" t="str">
        <f>Perfil_Egreso!A9</f>
        <v>DENOMINACIÓN VARIANTE</v>
      </c>
      <c r="G7" s="404"/>
      <c r="H7" s="405"/>
      <c r="I7" s="380" t="str">
        <f>Perfil_Egreso!B9</f>
        <v>..</v>
      </c>
      <c r="J7" s="412"/>
      <c r="K7" s="412"/>
      <c r="L7" s="381"/>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t="str">
        <f>Perfil_Egreso!B13</f>
        <v>´´</v>
      </c>
      <c r="C9" s="32" t="s">
        <v>6</v>
      </c>
      <c r="D9" s="7">
        <f>Itinerario!W17</f>
        <v>3264</v>
      </c>
      <c r="E9" s="33"/>
      <c r="F9" s="408" t="s">
        <v>35</v>
      </c>
      <c r="G9" s="408"/>
      <c r="H9" s="409"/>
      <c r="I9" s="380">
        <f>Itinerario!T17</f>
        <v>127</v>
      </c>
      <c r="J9" s="412"/>
      <c r="K9" s="412"/>
      <c r="L9" s="381"/>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26" t="str">
        <f>Perfil_Egreso!D13</f>
        <v>PRESENCIAL</v>
      </c>
      <c r="C11" s="427"/>
      <c r="D11" s="26"/>
      <c r="E11" s="26"/>
      <c r="F11" s="410" t="str">
        <f>Perfil_Egreso!A15</f>
        <v>NIVEL FORMATIVO</v>
      </c>
      <c r="G11" s="410"/>
      <c r="H11" s="411"/>
      <c r="I11" s="380" t="str">
        <f>Perfil_Egreso!B15</f>
        <v>PROFESIONAL TÉCNICO</v>
      </c>
      <c r="J11" s="412"/>
      <c r="K11" s="412"/>
      <c r="L11" s="381"/>
    </row>
    <row r="12" spans="1:13" s="64" customFormat="1" ht="8.25" customHeight="1" x14ac:dyDescent="0.2">
      <c r="A12" s="36"/>
      <c r="B12" s="36"/>
      <c r="C12" s="36"/>
      <c r="D12" s="36"/>
      <c r="E12" s="36"/>
      <c r="F12" s="36"/>
      <c r="G12" s="36"/>
      <c r="H12" s="36"/>
      <c r="I12" s="36"/>
      <c r="J12" s="36"/>
      <c r="K12" s="36"/>
      <c r="L12" s="36"/>
    </row>
    <row r="13" spans="1:13" ht="18.75" customHeight="1" x14ac:dyDescent="0.2">
      <c r="A13" s="421" t="s">
        <v>102</v>
      </c>
      <c r="B13" s="421"/>
      <c r="C13" s="421"/>
      <c r="D13" s="421"/>
      <c r="E13" s="421"/>
      <c r="F13" s="421"/>
      <c r="G13" s="421"/>
      <c r="H13" s="421"/>
      <c r="I13" s="421"/>
      <c r="J13" s="421"/>
      <c r="K13" s="421"/>
      <c r="L13" s="421"/>
    </row>
    <row r="14" spans="1:13" ht="78.75" customHeight="1" x14ac:dyDescent="0.2">
      <c r="A14" s="422" t="str">
        <f>Organización_Modular!C41</f>
        <v>UC2. Supervisar la ejecución de las actividades del área asignada, en función al cumplimiento del Plan Operativo, teniendo en cuenta las políticas y objetivos de la empresa, y según la normativa vigente.</v>
      </c>
      <c r="B14" s="422"/>
      <c r="C14" s="422"/>
      <c r="D14" s="422"/>
      <c r="E14" s="422"/>
      <c r="F14" s="422"/>
      <c r="G14" s="422"/>
      <c r="H14" s="422"/>
      <c r="I14" s="422"/>
      <c r="J14" s="422"/>
      <c r="K14" s="422"/>
      <c r="L14" s="422"/>
    </row>
    <row r="15" spans="1:13" ht="21" x14ac:dyDescent="0.2">
      <c r="A15" s="221" t="s">
        <v>101</v>
      </c>
      <c r="B15" s="423" t="str">
        <f>Organización_Modular!A41</f>
        <v>Módulo 2:
Gestión de Procesos Administrativos</v>
      </c>
      <c r="C15" s="423"/>
      <c r="D15" s="423"/>
      <c r="E15" s="423"/>
      <c r="F15" s="423"/>
      <c r="G15" s="423"/>
      <c r="H15" s="423"/>
      <c r="I15" s="423"/>
      <c r="J15" s="423"/>
      <c r="K15" s="423"/>
      <c r="L15" s="423"/>
    </row>
    <row r="16" spans="1:13" ht="18" customHeight="1" x14ac:dyDescent="0.2">
      <c r="A16" s="424" t="s">
        <v>100</v>
      </c>
      <c r="B16" s="425" t="s">
        <v>99</v>
      </c>
      <c r="C16" s="424" t="s">
        <v>95</v>
      </c>
      <c r="D16" s="424" t="s">
        <v>0</v>
      </c>
      <c r="E16" s="424" t="s">
        <v>61</v>
      </c>
      <c r="F16" s="424" t="s">
        <v>88</v>
      </c>
      <c r="G16" s="424"/>
      <c r="H16" s="424" t="s">
        <v>88</v>
      </c>
      <c r="I16" s="424" t="s">
        <v>94</v>
      </c>
      <c r="J16" s="424"/>
      <c r="K16" s="424" t="s">
        <v>94</v>
      </c>
      <c r="L16" s="424" t="s">
        <v>98</v>
      </c>
      <c r="M16" s="439" t="s">
        <v>116</v>
      </c>
    </row>
    <row r="17" spans="1:13" ht="15.75" customHeight="1" x14ac:dyDescent="0.2">
      <c r="A17" s="424"/>
      <c r="B17" s="425"/>
      <c r="C17" s="424"/>
      <c r="D17" s="424"/>
      <c r="E17" s="424"/>
      <c r="F17" s="224" t="s">
        <v>92</v>
      </c>
      <c r="G17" s="224" t="s">
        <v>91</v>
      </c>
      <c r="H17" s="424"/>
      <c r="I17" s="224" t="s">
        <v>92</v>
      </c>
      <c r="J17" s="224" t="s">
        <v>91</v>
      </c>
      <c r="K17" s="424"/>
      <c r="L17" s="424"/>
      <c r="M17" s="439"/>
    </row>
    <row r="18" spans="1:13" ht="216" x14ac:dyDescent="0.2">
      <c r="A18" s="417" t="str">
        <f>Capacidades!L311</f>
        <v xml:space="preserve">UC2.C1 Generar información comercial mediante la aplicación de técnicas de investigación de mercados, para respaldar la toma de decisiones.    </v>
      </c>
      <c r="B18" s="235" t="str">
        <f>Capacidades!M311</f>
        <v>C1.I1 Realiza investigaciones de mercado básicas de acuerdo a las necesidades de la empresa, aplicando las técnicas indicadas por sus superiores, para respaldar la toma de decisiones.</v>
      </c>
      <c r="C18" s="286" t="s">
        <v>809</v>
      </c>
      <c r="D18" s="13" t="str">
        <f>Organización_Modular!F41</f>
        <v>Análisis é Investigación de mercado</v>
      </c>
      <c r="E18" s="13" t="str">
        <f>Organización_Modular!G41</f>
        <v>IV</v>
      </c>
      <c r="F18" s="13">
        <f>Organización_Modular!H41</f>
        <v>1</v>
      </c>
      <c r="G18" s="13">
        <f>Organización_Modular!I41</f>
        <v>3</v>
      </c>
      <c r="H18" s="14">
        <f>SUM(F18:G18)</f>
        <v>4</v>
      </c>
      <c r="I18" s="14">
        <f>F18*16</f>
        <v>16</v>
      </c>
      <c r="J18" s="14">
        <f>G18*32</f>
        <v>96</v>
      </c>
      <c r="K18" s="14">
        <f>SUM(I18:J18)</f>
        <v>112</v>
      </c>
      <c r="L18" s="413" t="s">
        <v>812</v>
      </c>
      <c r="M18" s="115" t="str">
        <f>B18</f>
        <v>C1.I1 Realiza investigaciones de mercado básicas de acuerdo a las necesidades de la empresa, aplicando las técnicas indicadas por sus superiores, para respaldar la toma de decisiones.</v>
      </c>
    </row>
    <row r="19" spans="1:13" ht="72" x14ac:dyDescent="0.2">
      <c r="A19" s="418"/>
      <c r="B19" s="235" t="str">
        <f>Capacidades!M312</f>
        <v>C1.I2 Elabora reportes comerciales periódicos generando información oportuna, suficiente y relevante, para apoyar la toma de decisiones, según lo solicitado por la empresa.</v>
      </c>
      <c r="C19" s="286" t="s">
        <v>810</v>
      </c>
      <c r="D19" s="15"/>
      <c r="E19" s="15"/>
      <c r="F19" s="16"/>
      <c r="G19" s="16"/>
      <c r="H19" s="16"/>
      <c r="I19" s="16"/>
      <c r="J19" s="16"/>
      <c r="K19" s="16"/>
      <c r="L19" s="414"/>
      <c r="M19" s="115" t="str">
        <f t="shared" ref="M19:M82" si="0">B19</f>
        <v>C1.I2 Elabora reportes comerciales periódicos generando información oportuna, suficiente y relevante, para apoyar la toma de decisiones, según lo solicitado por la empresa.</v>
      </c>
    </row>
    <row r="20" spans="1:13" ht="57.75" customHeight="1" x14ac:dyDescent="0.2">
      <c r="A20" s="418"/>
      <c r="B20" s="235" t="str">
        <f>Capacidades!M313</f>
        <v>C1.I3 Organiza bases de datos que garanticen la ubicación y recuperación de datos comerciales relevantes para la empresa, de acuerdo a los procedimientos establecidos.</v>
      </c>
      <c r="C20" s="286" t="s">
        <v>811</v>
      </c>
      <c r="D20" s="15"/>
      <c r="E20" s="15"/>
      <c r="F20" s="16"/>
      <c r="G20" s="16"/>
      <c r="H20" s="16"/>
      <c r="I20" s="16"/>
      <c r="J20" s="16"/>
      <c r="K20" s="16"/>
      <c r="L20" s="414"/>
      <c r="M20" s="115" t="str">
        <f t="shared" si="0"/>
        <v>C1.I3 Organiza bases de datos que garanticen la ubicación y recuperación de datos comerciales relevantes para la empresa, de acuerdo a los procedimientos establecidos.</v>
      </c>
    </row>
    <row r="21" spans="1:13" ht="21.75" hidden="1" customHeight="1" x14ac:dyDescent="0.2">
      <c r="A21" s="418"/>
      <c r="B21" s="235" t="str">
        <f>Capacidades!M314</f>
        <v xml:space="preserve">   </v>
      </c>
      <c r="C21" s="236"/>
      <c r="D21" s="15"/>
      <c r="E21" s="15"/>
      <c r="F21" s="16"/>
      <c r="G21" s="16"/>
      <c r="H21" s="16"/>
      <c r="I21" s="16"/>
      <c r="J21" s="16"/>
      <c r="K21" s="16"/>
      <c r="L21" s="414"/>
      <c r="M21" s="115" t="str">
        <f t="shared" si="0"/>
        <v xml:space="preserve">   </v>
      </c>
    </row>
    <row r="22" spans="1:13" ht="21.75" hidden="1" customHeight="1" x14ac:dyDescent="0.2">
      <c r="A22" s="418"/>
      <c r="B22" s="235" t="str">
        <f>Capacidades!M315</f>
        <v xml:space="preserve">   </v>
      </c>
      <c r="C22" s="236"/>
      <c r="D22" s="15"/>
      <c r="E22" s="15"/>
      <c r="F22" s="16"/>
      <c r="G22" s="16"/>
      <c r="H22" s="16"/>
      <c r="I22" s="16"/>
      <c r="J22" s="16"/>
      <c r="K22" s="16"/>
      <c r="L22" s="414"/>
      <c r="M22" s="115" t="str">
        <f t="shared" si="0"/>
        <v xml:space="preserve">   </v>
      </c>
    </row>
    <row r="23" spans="1:13" ht="21.75" hidden="1" customHeight="1" x14ac:dyDescent="0.2">
      <c r="A23" s="418"/>
      <c r="B23" s="235" t="str">
        <f>Capacidades!M316</f>
        <v xml:space="preserve">   </v>
      </c>
      <c r="C23" s="236"/>
      <c r="D23" s="15"/>
      <c r="E23" s="15"/>
      <c r="F23" s="16"/>
      <c r="G23" s="16"/>
      <c r="H23" s="16"/>
      <c r="I23" s="16"/>
      <c r="J23" s="16"/>
      <c r="K23" s="16"/>
      <c r="L23" s="414"/>
      <c r="M23" s="115" t="str">
        <f t="shared" si="0"/>
        <v xml:space="preserve">   </v>
      </c>
    </row>
    <row r="24" spans="1:13" ht="21.75" hidden="1" customHeight="1" x14ac:dyDescent="0.2">
      <c r="A24" s="418"/>
      <c r="B24" s="235" t="str">
        <f>Capacidades!M317</f>
        <v xml:space="preserve">   </v>
      </c>
      <c r="C24" s="236"/>
      <c r="D24" s="15"/>
      <c r="E24" s="15"/>
      <c r="F24" s="16"/>
      <c r="G24" s="16"/>
      <c r="H24" s="16"/>
      <c r="I24" s="16"/>
      <c r="J24" s="16"/>
      <c r="K24" s="16"/>
      <c r="L24" s="414"/>
      <c r="M24" s="115" t="str">
        <f t="shared" si="0"/>
        <v xml:space="preserve">   </v>
      </c>
    </row>
    <row r="25" spans="1:13" ht="21.75" hidden="1" customHeight="1" x14ac:dyDescent="0.2">
      <c r="A25" s="418"/>
      <c r="B25" s="235" t="str">
        <f>Capacidades!M318</f>
        <v xml:space="preserve">   </v>
      </c>
      <c r="C25" s="236"/>
      <c r="D25" s="15"/>
      <c r="E25" s="15"/>
      <c r="F25" s="16"/>
      <c r="G25" s="16"/>
      <c r="H25" s="16"/>
      <c r="I25" s="16"/>
      <c r="J25" s="16"/>
      <c r="K25" s="16"/>
      <c r="L25" s="414"/>
      <c r="M25" s="115" t="str">
        <f t="shared" si="0"/>
        <v xml:space="preserve">   </v>
      </c>
    </row>
    <row r="26" spans="1:13" ht="21.75" hidden="1" customHeight="1" x14ac:dyDescent="0.2">
      <c r="A26" s="418"/>
      <c r="B26" s="235" t="str">
        <f>Capacidades!M319</f>
        <v xml:space="preserve">   </v>
      </c>
      <c r="C26" s="236"/>
      <c r="D26" s="15"/>
      <c r="E26" s="15"/>
      <c r="F26" s="16"/>
      <c r="G26" s="16"/>
      <c r="H26" s="16"/>
      <c r="I26" s="16"/>
      <c r="J26" s="16"/>
      <c r="K26" s="16"/>
      <c r="L26" s="414"/>
      <c r="M26" s="115" t="str">
        <f t="shared" si="0"/>
        <v xml:space="preserve">   </v>
      </c>
    </row>
    <row r="27" spans="1:13" ht="21.75" hidden="1" customHeight="1" x14ac:dyDescent="0.2">
      <c r="A27" s="419"/>
      <c r="B27" s="235" t="str">
        <f>Capacidades!M320</f>
        <v xml:space="preserve">   </v>
      </c>
      <c r="C27" s="236"/>
      <c r="D27" s="17"/>
      <c r="E27" s="17"/>
      <c r="F27" s="18"/>
      <c r="G27" s="18"/>
      <c r="H27" s="18"/>
      <c r="I27" s="18"/>
      <c r="J27" s="18"/>
      <c r="K27" s="18"/>
      <c r="L27" s="415"/>
      <c r="M27" s="115" t="str">
        <f t="shared" si="0"/>
        <v xml:space="preserve">   </v>
      </c>
    </row>
    <row r="28" spans="1:13" ht="60" x14ac:dyDescent="0.2">
      <c r="A28" s="417" t="str">
        <f>Capacidades!L321</f>
        <v xml:space="preserve">UC2.C2 Apoyar la elaboración y ejecución del Plan de comercialización,  en función a los objetivos de la empresa.    </v>
      </c>
      <c r="B28" s="235" t="str">
        <f>Capacidades!M321</f>
        <v>C2.I1 Recolecta información para la realización del Plan de comercialización, de acuerdo a las normas y procedimientos de la empresa.</v>
      </c>
      <c r="C28" s="286" t="s">
        <v>813</v>
      </c>
      <c r="D28" s="13" t="str">
        <f>Organización_Modular!F42</f>
        <v>Fundamentos del marketing</v>
      </c>
      <c r="E28" s="13" t="str">
        <f>Organización_Modular!G42</f>
        <v>IV</v>
      </c>
      <c r="F28" s="13">
        <f>Organización_Modular!H42</f>
        <v>1</v>
      </c>
      <c r="G28" s="13">
        <f>Organización_Modular!I42</f>
        <v>2</v>
      </c>
      <c r="H28" s="14">
        <f>SUM(F28:G28)</f>
        <v>3</v>
      </c>
      <c r="I28" s="14">
        <f>F28*16</f>
        <v>16</v>
      </c>
      <c r="J28" s="14">
        <f>G28*32</f>
        <v>64</v>
      </c>
      <c r="K28" s="14">
        <f>SUM(I28:J28)</f>
        <v>80</v>
      </c>
      <c r="L28" s="413" t="s">
        <v>816</v>
      </c>
      <c r="M28" s="115" t="str">
        <f t="shared" si="0"/>
        <v>C2.I1 Recolecta información para la realización del Plan de comercialización, de acuerdo a las normas y procedimientos de la empresa.</v>
      </c>
    </row>
    <row r="29" spans="1:13" ht="48" x14ac:dyDescent="0.2">
      <c r="A29" s="418"/>
      <c r="B29" s="235" t="str">
        <f>Capacidades!M322</f>
        <v>C2.I2 Colabora en la elaboración del Plan operativo de comercialización de la empresa con efectividad y ética, de acuerdo a los objetivos de la empresa.</v>
      </c>
      <c r="C29" s="286" t="s">
        <v>814</v>
      </c>
      <c r="D29" s="15"/>
      <c r="E29" s="15"/>
      <c r="F29" s="16"/>
      <c r="G29" s="16"/>
      <c r="H29" s="16"/>
      <c r="I29" s="16"/>
      <c r="J29" s="16"/>
      <c r="K29" s="16"/>
      <c r="L29" s="414"/>
      <c r="M29" s="115" t="str">
        <f t="shared" si="0"/>
        <v>C2.I2 Colabora en la elaboración del Plan operativo de comercialización de la empresa con efectividad y ética, de acuerdo a los objetivos de la empresa.</v>
      </c>
    </row>
    <row r="30" spans="1:13" ht="81" customHeight="1" x14ac:dyDescent="0.2">
      <c r="A30" s="418"/>
      <c r="B30" s="235" t="str">
        <f>Capacidades!M323</f>
        <v>C2.I3 Participa en la ejecución del Plan Operativo de comercialización, en función de lo establecido por la empresa.</v>
      </c>
      <c r="C30" s="286" t="s">
        <v>815</v>
      </c>
      <c r="D30" s="15"/>
      <c r="E30" s="15"/>
      <c r="F30" s="16"/>
      <c r="G30" s="16"/>
      <c r="H30" s="16"/>
      <c r="I30" s="16"/>
      <c r="J30" s="16"/>
      <c r="K30" s="16"/>
      <c r="L30" s="414"/>
      <c r="M30" s="115" t="str">
        <f t="shared" si="0"/>
        <v>C2.I3 Participa en la ejecución del Plan Operativo de comercialización, en función de lo establecido por la empresa.</v>
      </c>
    </row>
    <row r="31" spans="1:13" hidden="1" x14ac:dyDescent="0.2">
      <c r="A31" s="418"/>
      <c r="B31" s="235" t="str">
        <f>Capacidades!M324</f>
        <v xml:space="preserve">   </v>
      </c>
      <c r="C31" s="236"/>
      <c r="D31" s="15"/>
      <c r="E31" s="15"/>
      <c r="F31" s="16"/>
      <c r="G31" s="16"/>
      <c r="H31" s="16"/>
      <c r="I31" s="16"/>
      <c r="J31" s="16"/>
      <c r="K31" s="16"/>
      <c r="L31" s="414"/>
      <c r="M31" s="115" t="str">
        <f t="shared" si="0"/>
        <v xml:space="preserve">   </v>
      </c>
    </row>
    <row r="32" spans="1:13" hidden="1" x14ac:dyDescent="0.2">
      <c r="A32" s="418"/>
      <c r="B32" s="235" t="str">
        <f>Capacidades!M325</f>
        <v xml:space="preserve">   </v>
      </c>
      <c r="C32" s="236"/>
      <c r="D32" s="15"/>
      <c r="E32" s="15"/>
      <c r="F32" s="16"/>
      <c r="G32" s="16"/>
      <c r="H32" s="16"/>
      <c r="I32" s="16"/>
      <c r="J32" s="16"/>
      <c r="K32" s="16"/>
      <c r="L32" s="414"/>
      <c r="M32" s="115" t="str">
        <f t="shared" si="0"/>
        <v xml:space="preserve">   </v>
      </c>
    </row>
    <row r="33" spans="1:13" hidden="1" x14ac:dyDescent="0.2">
      <c r="A33" s="418"/>
      <c r="B33" s="235" t="str">
        <f>Capacidades!M326</f>
        <v xml:space="preserve">   </v>
      </c>
      <c r="C33" s="236"/>
      <c r="D33" s="15"/>
      <c r="E33" s="15"/>
      <c r="F33" s="16"/>
      <c r="G33" s="16"/>
      <c r="H33" s="16"/>
      <c r="I33" s="16"/>
      <c r="J33" s="16"/>
      <c r="K33" s="16"/>
      <c r="L33" s="414"/>
      <c r="M33" s="115" t="str">
        <f t="shared" si="0"/>
        <v xml:space="preserve">   </v>
      </c>
    </row>
    <row r="34" spans="1:13" hidden="1" x14ac:dyDescent="0.2">
      <c r="A34" s="418"/>
      <c r="B34" s="235" t="str">
        <f>Capacidades!M327</f>
        <v xml:space="preserve">   </v>
      </c>
      <c r="C34" s="236"/>
      <c r="D34" s="15"/>
      <c r="E34" s="15"/>
      <c r="F34" s="16"/>
      <c r="G34" s="16"/>
      <c r="H34" s="16"/>
      <c r="I34" s="16"/>
      <c r="J34" s="16"/>
      <c r="K34" s="16"/>
      <c r="L34" s="414"/>
      <c r="M34" s="115" t="str">
        <f t="shared" si="0"/>
        <v xml:space="preserve">   </v>
      </c>
    </row>
    <row r="35" spans="1:13" hidden="1" x14ac:dyDescent="0.2">
      <c r="A35" s="418"/>
      <c r="B35" s="235" t="str">
        <f>Capacidades!M328</f>
        <v xml:space="preserve">   </v>
      </c>
      <c r="C35" s="236"/>
      <c r="D35" s="15"/>
      <c r="E35" s="15"/>
      <c r="F35" s="16"/>
      <c r="G35" s="16"/>
      <c r="H35" s="16"/>
      <c r="I35" s="16"/>
      <c r="J35" s="16"/>
      <c r="K35" s="16"/>
      <c r="L35" s="414"/>
      <c r="M35" s="115" t="str">
        <f t="shared" si="0"/>
        <v xml:space="preserve">   </v>
      </c>
    </row>
    <row r="36" spans="1:13" hidden="1" x14ac:dyDescent="0.2">
      <c r="A36" s="418"/>
      <c r="B36" s="235" t="str">
        <f>Capacidades!M329</f>
        <v xml:space="preserve">   </v>
      </c>
      <c r="C36" s="236"/>
      <c r="D36" s="15"/>
      <c r="E36" s="15"/>
      <c r="F36" s="16"/>
      <c r="G36" s="16"/>
      <c r="H36" s="16"/>
      <c r="I36" s="16"/>
      <c r="J36" s="16"/>
      <c r="K36" s="16"/>
      <c r="L36" s="414"/>
      <c r="M36" s="115" t="str">
        <f t="shared" si="0"/>
        <v xml:space="preserve">   </v>
      </c>
    </row>
    <row r="37" spans="1:13" hidden="1" x14ac:dyDescent="0.2">
      <c r="A37" s="419"/>
      <c r="B37" s="235" t="str">
        <f>Capacidades!M330</f>
        <v xml:space="preserve">   </v>
      </c>
      <c r="C37" s="236"/>
      <c r="D37" s="17"/>
      <c r="E37" s="17"/>
      <c r="F37" s="18"/>
      <c r="G37" s="18"/>
      <c r="H37" s="18"/>
      <c r="I37" s="18"/>
      <c r="J37" s="18"/>
      <c r="K37" s="18"/>
      <c r="L37" s="415"/>
      <c r="M37" s="115" t="str">
        <f t="shared" si="0"/>
        <v xml:space="preserve">   </v>
      </c>
    </row>
    <row r="38" spans="1:13" ht="60" x14ac:dyDescent="0.2">
      <c r="A38" s="417" t="str">
        <f>Capacidades!L331</f>
        <v xml:space="preserve">UC2.C3 Apoyar la elaboración y ejecución del Plan de producción/operaciones, tomando en cuenta los objetivos de la empresa y las interacciones con otras áreas de la misma.    </v>
      </c>
      <c r="B38" s="235" t="str">
        <f>Capacidades!M331</f>
        <v>C3.I1 Recolecta información adecuada para la realización del Plan de producción/operaciones, de acuerdo a las normas y procedimientos de la empresa.</v>
      </c>
      <c r="C38" s="286" t="s">
        <v>817</v>
      </c>
      <c r="D38" s="13" t="str">
        <f>Organización_Modular!F43</f>
        <v>Administración de la Producción</v>
      </c>
      <c r="E38" s="13" t="str">
        <f>Organización_Modular!G43</f>
        <v>IV</v>
      </c>
      <c r="F38" s="13">
        <f>Organización_Modular!H43</f>
        <v>1</v>
      </c>
      <c r="G38" s="13">
        <f>Organización_Modular!I43</f>
        <v>2</v>
      </c>
      <c r="H38" s="14">
        <f>SUM(F38:G38)</f>
        <v>3</v>
      </c>
      <c r="I38" s="14">
        <f>F38*16</f>
        <v>16</v>
      </c>
      <c r="J38" s="14">
        <f>G38*32</f>
        <v>64</v>
      </c>
      <c r="K38" s="14">
        <f>SUM(I38:J38)</f>
        <v>80</v>
      </c>
      <c r="L38" s="413" t="s">
        <v>820</v>
      </c>
      <c r="M38" s="115" t="str">
        <f t="shared" si="0"/>
        <v>C3.I1 Recolecta información adecuada para la realización del Plan de producción/operaciones, de acuerdo a las normas y procedimientos de la empresa.</v>
      </c>
    </row>
    <row r="39" spans="1:13" ht="60" x14ac:dyDescent="0.2">
      <c r="A39" s="418"/>
      <c r="B39" s="235" t="str">
        <f>Capacidades!M332</f>
        <v>C3.I2 Colabora en la elaboración del Plan operativo de producción/operaciones de la empresa con efectividad y ética, de acuerdo a los objetivos de la empresa.</v>
      </c>
      <c r="C39" s="286" t="s">
        <v>818</v>
      </c>
      <c r="D39" s="15"/>
      <c r="E39" s="15"/>
      <c r="F39" s="16"/>
      <c r="G39" s="16"/>
      <c r="H39" s="16"/>
      <c r="I39" s="16"/>
      <c r="J39" s="16"/>
      <c r="K39" s="16"/>
      <c r="L39" s="414"/>
      <c r="M39" s="115" t="str">
        <f t="shared" si="0"/>
        <v>C3.I2 Colabora en la elaboración del Plan operativo de producción/operaciones de la empresa con efectividad y ética, de acuerdo a los objetivos de la empresa.</v>
      </c>
    </row>
    <row r="40" spans="1:13" ht="67.5" customHeight="1" x14ac:dyDescent="0.2">
      <c r="A40" s="418"/>
      <c r="B40" s="235" t="str">
        <f>Capacidades!M333</f>
        <v>C3.I3 Participa en la ejecución del Plan Operativo de producción/operaciones, en función de los objetivos de la empresa.</v>
      </c>
      <c r="C40" s="286" t="s">
        <v>819</v>
      </c>
      <c r="D40" s="15"/>
      <c r="E40" s="15"/>
      <c r="F40" s="16"/>
      <c r="G40" s="16"/>
      <c r="H40" s="16"/>
      <c r="I40" s="16"/>
      <c r="J40" s="16"/>
      <c r="K40" s="16"/>
      <c r="L40" s="414"/>
      <c r="M40" s="115" t="str">
        <f t="shared" si="0"/>
        <v>C3.I3 Participa en la ejecución del Plan Operativo de producción/operaciones, en función de los objetivos de la empresa.</v>
      </c>
    </row>
    <row r="41" spans="1:13" hidden="1" x14ac:dyDescent="0.2">
      <c r="A41" s="418"/>
      <c r="B41" s="235" t="str">
        <f>Capacidades!M334</f>
        <v xml:space="preserve">   </v>
      </c>
      <c r="C41" s="236"/>
      <c r="D41" s="15"/>
      <c r="E41" s="15"/>
      <c r="F41" s="16"/>
      <c r="G41" s="16"/>
      <c r="H41" s="16"/>
      <c r="I41" s="16"/>
      <c r="J41" s="16"/>
      <c r="K41" s="16"/>
      <c r="L41" s="414"/>
      <c r="M41" s="115" t="str">
        <f t="shared" si="0"/>
        <v xml:space="preserve">   </v>
      </c>
    </row>
    <row r="42" spans="1:13" hidden="1" x14ac:dyDescent="0.2">
      <c r="A42" s="418"/>
      <c r="B42" s="235" t="str">
        <f>Capacidades!M335</f>
        <v xml:space="preserve">   </v>
      </c>
      <c r="C42" s="236"/>
      <c r="D42" s="15"/>
      <c r="E42" s="15"/>
      <c r="F42" s="16"/>
      <c r="G42" s="16"/>
      <c r="H42" s="16"/>
      <c r="I42" s="16"/>
      <c r="J42" s="16"/>
      <c r="K42" s="16"/>
      <c r="L42" s="414"/>
      <c r="M42" s="115" t="str">
        <f t="shared" si="0"/>
        <v xml:space="preserve">   </v>
      </c>
    </row>
    <row r="43" spans="1:13" hidden="1" x14ac:dyDescent="0.2">
      <c r="A43" s="418"/>
      <c r="B43" s="235" t="str">
        <f>Capacidades!M336</f>
        <v xml:space="preserve">   </v>
      </c>
      <c r="C43" s="236"/>
      <c r="D43" s="15"/>
      <c r="E43" s="15"/>
      <c r="F43" s="16"/>
      <c r="G43" s="16"/>
      <c r="H43" s="16"/>
      <c r="I43" s="16"/>
      <c r="J43" s="16"/>
      <c r="K43" s="16"/>
      <c r="L43" s="414"/>
      <c r="M43" s="115" t="str">
        <f t="shared" si="0"/>
        <v xml:space="preserve">   </v>
      </c>
    </row>
    <row r="44" spans="1:13" hidden="1" x14ac:dyDescent="0.2">
      <c r="A44" s="418"/>
      <c r="B44" s="235" t="str">
        <f>Capacidades!M337</f>
        <v xml:space="preserve">   </v>
      </c>
      <c r="C44" s="236"/>
      <c r="D44" s="15"/>
      <c r="E44" s="15"/>
      <c r="F44" s="16"/>
      <c r="G44" s="16"/>
      <c r="H44" s="16"/>
      <c r="I44" s="16"/>
      <c r="J44" s="16"/>
      <c r="K44" s="16"/>
      <c r="L44" s="414"/>
      <c r="M44" s="115" t="str">
        <f t="shared" si="0"/>
        <v xml:space="preserve">   </v>
      </c>
    </row>
    <row r="45" spans="1:13" hidden="1" x14ac:dyDescent="0.2">
      <c r="A45" s="418"/>
      <c r="B45" s="235" t="str">
        <f>Capacidades!M338</f>
        <v xml:space="preserve">   </v>
      </c>
      <c r="C45" s="236"/>
      <c r="D45" s="15"/>
      <c r="E45" s="15"/>
      <c r="F45" s="16"/>
      <c r="G45" s="16"/>
      <c r="H45" s="16"/>
      <c r="I45" s="16"/>
      <c r="J45" s="16"/>
      <c r="K45" s="16"/>
      <c r="L45" s="414"/>
      <c r="M45" s="115" t="str">
        <f t="shared" si="0"/>
        <v xml:space="preserve">   </v>
      </c>
    </row>
    <row r="46" spans="1:13" hidden="1" x14ac:dyDescent="0.2">
      <c r="A46" s="418"/>
      <c r="B46" s="235" t="str">
        <f>Capacidades!M339</f>
        <v xml:space="preserve">   </v>
      </c>
      <c r="C46" s="236"/>
      <c r="D46" s="15"/>
      <c r="E46" s="15"/>
      <c r="F46" s="16"/>
      <c r="G46" s="16"/>
      <c r="H46" s="16"/>
      <c r="I46" s="16"/>
      <c r="J46" s="16"/>
      <c r="K46" s="16"/>
      <c r="L46" s="414"/>
      <c r="M46" s="115" t="str">
        <f t="shared" si="0"/>
        <v xml:space="preserve">   </v>
      </c>
    </row>
    <row r="47" spans="1:13" hidden="1" x14ac:dyDescent="0.2">
      <c r="A47" s="419"/>
      <c r="B47" s="235" t="str">
        <f>Capacidades!M340</f>
        <v xml:space="preserve">   </v>
      </c>
      <c r="C47" s="236"/>
      <c r="D47" s="17"/>
      <c r="E47" s="17"/>
      <c r="F47" s="18"/>
      <c r="G47" s="18"/>
      <c r="H47" s="18"/>
      <c r="I47" s="18"/>
      <c r="J47" s="18"/>
      <c r="K47" s="18"/>
      <c r="L47" s="415"/>
      <c r="M47" s="115" t="str">
        <f t="shared" si="0"/>
        <v xml:space="preserve">   </v>
      </c>
    </row>
    <row r="48" spans="1:13" ht="84" x14ac:dyDescent="0.2">
      <c r="A48" s="417" t="str">
        <f>Capacidades!L341</f>
        <v xml:space="preserve">UC2.C4 Ejecutar actividades del proceso de Recursos humanos, en función a las políticas de la empresa y normas vigentes.    </v>
      </c>
      <c r="B48" s="235" t="str">
        <f>Capacidades!M341</f>
        <v>C4.I1 Participa en la planificación del proceso de recursos humanos, de acuerdo a las necesidades de la empresa y a las tareas encomendadas.</v>
      </c>
      <c r="C48" s="286" t="s">
        <v>821</v>
      </c>
      <c r="D48" s="13" t="str">
        <f>Organización_Modular!F44</f>
        <v>Administración del talento humano</v>
      </c>
      <c r="E48" s="13" t="str">
        <f>Organización_Modular!G44</f>
        <v>III</v>
      </c>
      <c r="F48" s="13">
        <f>Organización_Modular!H44</f>
        <v>1</v>
      </c>
      <c r="G48" s="13">
        <f>Organización_Modular!I44</f>
        <v>3</v>
      </c>
      <c r="H48" s="14">
        <f>SUM(F48:G48)</f>
        <v>4</v>
      </c>
      <c r="I48" s="14">
        <f>F48*16</f>
        <v>16</v>
      </c>
      <c r="J48" s="14">
        <f>G48*32</f>
        <v>96</v>
      </c>
      <c r="K48" s="14">
        <f>SUM(I48:J48)</f>
        <v>112</v>
      </c>
      <c r="L48" s="413" t="s">
        <v>824</v>
      </c>
      <c r="M48" s="115" t="str">
        <f t="shared" si="0"/>
        <v>C4.I1 Participa en la planificación del proceso de recursos humanos, de acuerdo a las necesidades de la empresa y a las tareas encomendadas.</v>
      </c>
    </row>
    <row r="49" spans="1:13" ht="48" x14ac:dyDescent="0.2">
      <c r="A49" s="418"/>
      <c r="B49" s="235" t="str">
        <f>Capacidades!M342</f>
        <v>C4.I2 Organiza la documentación necesaria para el manejo de los recursos humanos, de acuerdo a los procedimientos de la empresa y disposiciones legales vigentes.</v>
      </c>
      <c r="C49" s="286" t="s">
        <v>822</v>
      </c>
      <c r="D49" s="15"/>
      <c r="E49" s="15"/>
      <c r="F49" s="16"/>
      <c r="G49" s="16"/>
      <c r="H49" s="16"/>
      <c r="I49" s="16"/>
      <c r="J49" s="16"/>
      <c r="K49" s="16"/>
      <c r="L49" s="414"/>
      <c r="M49" s="115" t="str">
        <f t="shared" si="0"/>
        <v>C4.I2 Organiza la documentación necesaria para el manejo de los recursos humanos, de acuerdo a los procedimientos de la empresa y disposiciones legales vigentes.</v>
      </c>
    </row>
    <row r="50" spans="1:13" ht="48" x14ac:dyDescent="0.2">
      <c r="A50" s="418"/>
      <c r="B50" s="235" t="str">
        <f>Capacidades!M343</f>
        <v>C4.I3 Participa en la ejecución de procedimientos específicos de reclutamiento, selección, inducción, evaluación y otros, en el marco de las políticas de la empresa y el Plan de recursos humanos.</v>
      </c>
      <c r="C50" s="286" t="s">
        <v>823</v>
      </c>
      <c r="D50" s="15"/>
      <c r="E50" s="15"/>
      <c r="F50" s="16"/>
      <c r="G50" s="16"/>
      <c r="H50" s="16"/>
      <c r="I50" s="16"/>
      <c r="J50" s="16"/>
      <c r="K50" s="16"/>
      <c r="L50" s="414"/>
      <c r="M50" s="115" t="str">
        <f t="shared" si="0"/>
        <v>C4.I3 Participa en la ejecución de procedimientos específicos de reclutamiento, selección, inducción, evaluación y otros, en el marco de las políticas de la empresa y el Plan de recursos humanos.</v>
      </c>
    </row>
    <row r="51" spans="1:13" hidden="1" x14ac:dyDescent="0.2">
      <c r="A51" s="418"/>
      <c r="B51" s="235" t="str">
        <f>Capacidades!M344</f>
        <v xml:space="preserve">   </v>
      </c>
      <c r="C51" s="236"/>
      <c r="D51" s="15"/>
      <c r="E51" s="15"/>
      <c r="F51" s="16"/>
      <c r="G51" s="16"/>
      <c r="H51" s="16"/>
      <c r="I51" s="16"/>
      <c r="J51" s="16"/>
      <c r="K51" s="16"/>
      <c r="L51" s="414"/>
      <c r="M51" s="115" t="str">
        <f t="shared" si="0"/>
        <v xml:space="preserve">   </v>
      </c>
    </row>
    <row r="52" spans="1:13" hidden="1" x14ac:dyDescent="0.2">
      <c r="A52" s="418"/>
      <c r="B52" s="235" t="str">
        <f>Capacidades!M345</f>
        <v xml:space="preserve">   </v>
      </c>
      <c r="C52" s="236"/>
      <c r="D52" s="15"/>
      <c r="E52" s="15"/>
      <c r="F52" s="16"/>
      <c r="G52" s="16"/>
      <c r="H52" s="16"/>
      <c r="I52" s="16"/>
      <c r="J52" s="16"/>
      <c r="K52" s="16"/>
      <c r="L52" s="414"/>
      <c r="M52" s="115" t="str">
        <f t="shared" si="0"/>
        <v xml:space="preserve">   </v>
      </c>
    </row>
    <row r="53" spans="1:13" hidden="1" x14ac:dyDescent="0.2">
      <c r="A53" s="418"/>
      <c r="B53" s="235" t="str">
        <f>Capacidades!M346</f>
        <v xml:space="preserve">   </v>
      </c>
      <c r="C53" s="236"/>
      <c r="D53" s="15"/>
      <c r="E53" s="15"/>
      <c r="F53" s="16"/>
      <c r="G53" s="16"/>
      <c r="H53" s="16"/>
      <c r="I53" s="16"/>
      <c r="J53" s="16"/>
      <c r="K53" s="16"/>
      <c r="L53" s="414"/>
      <c r="M53" s="115" t="str">
        <f t="shared" si="0"/>
        <v xml:space="preserve">   </v>
      </c>
    </row>
    <row r="54" spans="1:13" hidden="1" x14ac:dyDescent="0.2">
      <c r="A54" s="418"/>
      <c r="B54" s="235" t="str">
        <f>Capacidades!M347</f>
        <v xml:space="preserve">   </v>
      </c>
      <c r="C54" s="236"/>
      <c r="D54" s="15"/>
      <c r="E54" s="15"/>
      <c r="F54" s="16"/>
      <c r="G54" s="16"/>
      <c r="H54" s="16"/>
      <c r="I54" s="16"/>
      <c r="J54" s="16"/>
      <c r="K54" s="16"/>
      <c r="L54" s="414"/>
      <c r="M54" s="115" t="str">
        <f t="shared" si="0"/>
        <v xml:space="preserve">   </v>
      </c>
    </row>
    <row r="55" spans="1:13" hidden="1" x14ac:dyDescent="0.2">
      <c r="A55" s="418"/>
      <c r="B55" s="235" t="str">
        <f>Capacidades!M348</f>
        <v xml:space="preserve">   </v>
      </c>
      <c r="C55" s="236"/>
      <c r="D55" s="15"/>
      <c r="E55" s="15"/>
      <c r="F55" s="16"/>
      <c r="G55" s="16"/>
      <c r="H55" s="16"/>
      <c r="I55" s="16"/>
      <c r="J55" s="16"/>
      <c r="K55" s="16"/>
      <c r="L55" s="414"/>
      <c r="M55" s="115" t="str">
        <f t="shared" si="0"/>
        <v xml:space="preserve">   </v>
      </c>
    </row>
    <row r="56" spans="1:13" hidden="1" x14ac:dyDescent="0.2">
      <c r="A56" s="418"/>
      <c r="B56" s="235" t="str">
        <f>Capacidades!M349</f>
        <v xml:space="preserve">   </v>
      </c>
      <c r="C56" s="236"/>
      <c r="D56" s="15"/>
      <c r="E56" s="15"/>
      <c r="F56" s="16"/>
      <c r="G56" s="16"/>
      <c r="H56" s="16"/>
      <c r="I56" s="16"/>
      <c r="J56" s="16"/>
      <c r="K56" s="16"/>
      <c r="L56" s="414"/>
      <c r="M56" s="115" t="str">
        <f t="shared" si="0"/>
        <v xml:space="preserve">   </v>
      </c>
    </row>
    <row r="57" spans="1:13" hidden="1" x14ac:dyDescent="0.2">
      <c r="A57" s="419"/>
      <c r="B57" s="235" t="str">
        <f>Capacidades!M350</f>
        <v xml:space="preserve">   </v>
      </c>
      <c r="C57" s="236"/>
      <c r="D57" s="17"/>
      <c r="E57" s="17"/>
      <c r="F57" s="18"/>
      <c r="G57" s="18"/>
      <c r="H57" s="18"/>
      <c r="I57" s="18"/>
      <c r="J57" s="18"/>
      <c r="K57" s="18"/>
      <c r="L57" s="415"/>
      <c r="M57" s="115" t="str">
        <f t="shared" si="0"/>
        <v xml:space="preserve">   </v>
      </c>
    </row>
    <row r="58" spans="1:13" ht="48" x14ac:dyDescent="0.2">
      <c r="A58" s="417" t="str">
        <f>Capacidades!L351</f>
        <v xml:space="preserve">UC2.C5 Elaborar la planilla de remuneraciones, de acuerdo a las instrucciones de la Gerencia y a las normas vigentes.    </v>
      </c>
      <c r="B58" s="235" t="str">
        <f>Capacidades!M351</f>
        <v>C5.I1 Procesa la planilla de remuneraciones, de acuerdo a los procedimientosde la empresa y normas vigentes.</v>
      </c>
      <c r="C58" s="286" t="s">
        <v>825</v>
      </c>
      <c r="D58" s="13" t="str">
        <f>Organización_Modular!F45</f>
        <v>Legislación laboral</v>
      </c>
      <c r="E58" s="13" t="str">
        <f>Organización_Modular!G45</f>
        <v>IV</v>
      </c>
      <c r="F58" s="13">
        <f>Organización_Modular!H45</f>
        <v>1</v>
      </c>
      <c r="G58" s="13">
        <f>Organización_Modular!I45</f>
        <v>2</v>
      </c>
      <c r="H58" s="14">
        <f>SUM(F58:G58)</f>
        <v>3</v>
      </c>
      <c r="I58" s="14">
        <f>F58*16</f>
        <v>16</v>
      </c>
      <c r="J58" s="14">
        <f>G58*32</f>
        <v>64</v>
      </c>
      <c r="K58" s="14">
        <f>SUM(I58:J58)</f>
        <v>80</v>
      </c>
      <c r="L58" s="413" t="s">
        <v>828</v>
      </c>
      <c r="M58" s="115" t="str">
        <f t="shared" si="0"/>
        <v>C5.I1 Procesa la planilla de remuneraciones, de acuerdo a los procedimientosde la empresa y normas vigentes.</v>
      </c>
    </row>
    <row r="59" spans="1:13" ht="48" x14ac:dyDescent="0.2">
      <c r="A59" s="418"/>
      <c r="B59" s="235" t="str">
        <f>Capacidades!M352</f>
        <v>C5.I2 Mantiene la documentación laboral organizada y actualizada, de acuerdo a las disposiciones legales vigentes, a los procedimientos de la empresa principios éticos.</v>
      </c>
      <c r="C59" s="286" t="s">
        <v>826</v>
      </c>
      <c r="D59" s="15"/>
      <c r="E59" s="15"/>
      <c r="F59" s="16"/>
      <c r="G59" s="16"/>
      <c r="H59" s="16"/>
      <c r="I59" s="16"/>
      <c r="J59" s="16"/>
      <c r="K59" s="16"/>
      <c r="L59" s="414"/>
      <c r="M59" s="115" t="str">
        <f t="shared" si="0"/>
        <v>C5.I2 Mantiene la documentación laboral organizada y actualizada, de acuerdo a las disposiciones legales vigentes, a los procedimientos de la empresa principios éticos.</v>
      </c>
    </row>
    <row r="60" spans="1:13" ht="40.5" customHeight="1" x14ac:dyDescent="0.2">
      <c r="A60" s="418"/>
      <c r="B60" s="235" t="str">
        <f>Capacidades!M353</f>
        <v xml:space="preserve">C5.I3 Prepara reportes de información laboral, de acuerdo a lo solicitado por el profesional responsable. </v>
      </c>
      <c r="C60" s="286" t="s">
        <v>827</v>
      </c>
      <c r="D60" s="15"/>
      <c r="E60" s="15"/>
      <c r="F60" s="16"/>
      <c r="G60" s="16"/>
      <c r="H60" s="16"/>
      <c r="I60" s="16"/>
      <c r="J60" s="16"/>
      <c r="K60" s="16"/>
      <c r="L60" s="414"/>
      <c r="M60" s="115" t="str">
        <f t="shared" si="0"/>
        <v xml:space="preserve">C5.I3 Prepara reportes de información laboral, de acuerdo a lo solicitado por el profesional responsable. </v>
      </c>
    </row>
    <row r="61" spans="1:13" hidden="1" x14ac:dyDescent="0.2">
      <c r="A61" s="418"/>
      <c r="B61" s="235" t="str">
        <f>Capacidades!M354</f>
        <v xml:space="preserve">   </v>
      </c>
      <c r="C61" s="236"/>
      <c r="D61" s="15"/>
      <c r="E61" s="15"/>
      <c r="F61" s="16"/>
      <c r="G61" s="16"/>
      <c r="H61" s="16"/>
      <c r="I61" s="16"/>
      <c r="J61" s="16"/>
      <c r="K61" s="16"/>
      <c r="L61" s="414"/>
      <c r="M61" s="115" t="str">
        <f t="shared" si="0"/>
        <v xml:space="preserve">   </v>
      </c>
    </row>
    <row r="62" spans="1:13" hidden="1" x14ac:dyDescent="0.2">
      <c r="A62" s="418"/>
      <c r="B62" s="235" t="str">
        <f>Capacidades!M355</f>
        <v xml:space="preserve">   </v>
      </c>
      <c r="C62" s="236"/>
      <c r="D62" s="15"/>
      <c r="E62" s="15"/>
      <c r="F62" s="16"/>
      <c r="G62" s="16"/>
      <c r="H62" s="16"/>
      <c r="I62" s="16"/>
      <c r="J62" s="16"/>
      <c r="K62" s="16"/>
      <c r="L62" s="414"/>
      <c r="M62" s="115" t="str">
        <f t="shared" si="0"/>
        <v xml:space="preserve">   </v>
      </c>
    </row>
    <row r="63" spans="1:13" hidden="1" x14ac:dyDescent="0.2">
      <c r="A63" s="418"/>
      <c r="B63" s="235" t="str">
        <f>Capacidades!M356</f>
        <v xml:space="preserve">   </v>
      </c>
      <c r="C63" s="236"/>
      <c r="D63" s="15"/>
      <c r="E63" s="15"/>
      <c r="F63" s="16"/>
      <c r="G63" s="16"/>
      <c r="H63" s="16"/>
      <c r="I63" s="16"/>
      <c r="J63" s="16"/>
      <c r="K63" s="16"/>
      <c r="L63" s="414"/>
      <c r="M63" s="115" t="str">
        <f t="shared" si="0"/>
        <v xml:space="preserve">   </v>
      </c>
    </row>
    <row r="64" spans="1:13" hidden="1" x14ac:dyDescent="0.2">
      <c r="A64" s="418"/>
      <c r="B64" s="235" t="str">
        <f>Capacidades!M357</f>
        <v xml:space="preserve">   </v>
      </c>
      <c r="C64" s="236"/>
      <c r="D64" s="15"/>
      <c r="E64" s="15"/>
      <c r="F64" s="16"/>
      <c r="G64" s="16"/>
      <c r="H64" s="16"/>
      <c r="I64" s="16"/>
      <c r="J64" s="16"/>
      <c r="K64" s="16"/>
      <c r="L64" s="414"/>
      <c r="M64" s="115" t="str">
        <f t="shared" si="0"/>
        <v xml:space="preserve">   </v>
      </c>
    </row>
    <row r="65" spans="1:13" hidden="1" x14ac:dyDescent="0.2">
      <c r="A65" s="418"/>
      <c r="B65" s="235" t="str">
        <f>Capacidades!M358</f>
        <v xml:space="preserve">   </v>
      </c>
      <c r="C65" s="236"/>
      <c r="D65" s="15"/>
      <c r="E65" s="15"/>
      <c r="F65" s="16"/>
      <c r="G65" s="16"/>
      <c r="H65" s="16"/>
      <c r="I65" s="16"/>
      <c r="J65" s="16"/>
      <c r="K65" s="16"/>
      <c r="L65" s="414"/>
      <c r="M65" s="115" t="str">
        <f t="shared" si="0"/>
        <v xml:space="preserve">   </v>
      </c>
    </row>
    <row r="66" spans="1:13" hidden="1" x14ac:dyDescent="0.2">
      <c r="A66" s="418"/>
      <c r="B66" s="235" t="str">
        <f>Capacidades!M359</f>
        <v xml:space="preserve">   </v>
      </c>
      <c r="C66" s="236"/>
      <c r="D66" s="15"/>
      <c r="E66" s="15"/>
      <c r="F66" s="16"/>
      <c r="G66" s="16"/>
      <c r="H66" s="16"/>
      <c r="I66" s="16"/>
      <c r="J66" s="16"/>
      <c r="K66" s="16"/>
      <c r="L66" s="414"/>
      <c r="M66" s="115" t="str">
        <f t="shared" si="0"/>
        <v xml:space="preserve">   </v>
      </c>
    </row>
    <row r="67" spans="1:13" hidden="1" x14ac:dyDescent="0.2">
      <c r="A67" s="419"/>
      <c r="B67" s="235" t="str">
        <f>Capacidades!M360</f>
        <v xml:space="preserve">   </v>
      </c>
      <c r="C67" s="236"/>
      <c r="D67" s="17"/>
      <c r="E67" s="17"/>
      <c r="F67" s="18"/>
      <c r="G67" s="18"/>
      <c r="H67" s="18"/>
      <c r="I67" s="18"/>
      <c r="J67" s="18"/>
      <c r="K67" s="18"/>
      <c r="L67" s="415"/>
      <c r="M67" s="115" t="str">
        <f t="shared" si="0"/>
        <v xml:space="preserve">   </v>
      </c>
    </row>
    <row r="68" spans="1:13" ht="48" x14ac:dyDescent="0.2">
      <c r="A68" s="417" t="str">
        <f>Capacidades!L361</f>
        <v xml:space="preserve">UC2.C6 Apoyar la elaboración de procesos de mejora continua, considerando los estándares de calidad y la cultura organizacional.    </v>
      </c>
      <c r="B68" s="235" t="str">
        <f>Capacidades!M361</f>
        <v>C6.I1 Participa en el desarrollo de procesos de mejora continua, tomando en cuenta los estándares de calidad establecidos por la empresa.</v>
      </c>
      <c r="C68" s="286" t="s">
        <v>829</v>
      </c>
      <c r="D68" s="13" t="str">
        <f>Organización_Modular!F46</f>
        <v>Sistemas de información y toma de decisiones</v>
      </c>
      <c r="E68" s="13" t="str">
        <f>Organización_Modular!G46</f>
        <v>III</v>
      </c>
      <c r="F68" s="13">
        <f>Organización_Modular!H46</f>
        <v>1</v>
      </c>
      <c r="G68" s="13">
        <f>Organización_Modular!I46</f>
        <v>3</v>
      </c>
      <c r="H68" s="14">
        <f>SUM(F68:G68)</f>
        <v>4</v>
      </c>
      <c r="I68" s="14">
        <f>F68*16</f>
        <v>16</v>
      </c>
      <c r="J68" s="14">
        <f>G68*32</f>
        <v>96</v>
      </c>
      <c r="K68" s="14">
        <f>SUM(I68:J68)</f>
        <v>112</v>
      </c>
      <c r="L68" s="413" t="s">
        <v>832</v>
      </c>
      <c r="M68" s="115" t="str">
        <f t="shared" si="0"/>
        <v>C6.I1 Participa en el desarrollo de procesos de mejora continua, tomando en cuenta los estándares de calidad establecidos por la empresa.</v>
      </c>
    </row>
    <row r="69" spans="1:13" ht="36" x14ac:dyDescent="0.2">
      <c r="A69" s="418"/>
      <c r="B69" s="235" t="str">
        <f>Capacidades!M362</f>
        <v>C6.I2 Utiliza sistemas de benchmarking interno, genérico y competitivo básicos, de acuerdo a las pautas brindadas por la empresa.</v>
      </c>
      <c r="C69" s="286" t="s">
        <v>830</v>
      </c>
      <c r="D69" s="15"/>
      <c r="E69" s="15"/>
      <c r="F69" s="16"/>
      <c r="G69" s="16"/>
      <c r="H69" s="16"/>
      <c r="I69" s="16"/>
      <c r="J69" s="16"/>
      <c r="K69" s="16"/>
      <c r="L69" s="414"/>
      <c r="M69" s="115" t="str">
        <f t="shared" si="0"/>
        <v>C6.I2 Utiliza sistemas de benchmarking interno, genérico y competitivo básicos, de acuerdo a las pautas brindadas por la empresa.</v>
      </c>
    </row>
    <row r="70" spans="1:13" ht="93.75" customHeight="1" x14ac:dyDescent="0.2">
      <c r="A70" s="418"/>
      <c r="B70" s="235" t="str">
        <f>Capacidades!M363</f>
        <v>C6.I3 Participa en la creación y desarrollo de procesos de toma de decisiones administrativas efectivas y éticas, de acuerdo a las políticas establecidas por la empresa.</v>
      </c>
      <c r="C70" s="286" t="s">
        <v>831</v>
      </c>
      <c r="D70" s="15"/>
      <c r="E70" s="15"/>
      <c r="F70" s="16"/>
      <c r="G70" s="16"/>
      <c r="H70" s="16"/>
      <c r="I70" s="16"/>
      <c r="J70" s="16"/>
      <c r="K70" s="16"/>
      <c r="L70" s="414"/>
      <c r="M70" s="115" t="str">
        <f t="shared" si="0"/>
        <v>C6.I3 Participa en la creación y desarrollo de procesos de toma de decisiones administrativas efectivas y éticas, de acuerdo a las políticas establecidas por la empresa.</v>
      </c>
    </row>
    <row r="71" spans="1:13" hidden="1" x14ac:dyDescent="0.2">
      <c r="A71" s="418"/>
      <c r="B71" s="235" t="str">
        <f>Capacidades!M364</f>
        <v xml:space="preserve">   </v>
      </c>
      <c r="C71" s="236"/>
      <c r="D71" s="15"/>
      <c r="E71" s="15"/>
      <c r="F71" s="16"/>
      <c r="G71" s="16"/>
      <c r="H71" s="16"/>
      <c r="I71" s="16"/>
      <c r="J71" s="16"/>
      <c r="K71" s="16"/>
      <c r="L71" s="414"/>
      <c r="M71" s="115" t="str">
        <f t="shared" si="0"/>
        <v xml:space="preserve">   </v>
      </c>
    </row>
    <row r="72" spans="1:13" hidden="1" x14ac:dyDescent="0.2">
      <c r="A72" s="418"/>
      <c r="B72" s="235" t="str">
        <f>Capacidades!M365</f>
        <v xml:space="preserve">   </v>
      </c>
      <c r="C72" s="236"/>
      <c r="D72" s="15"/>
      <c r="E72" s="15"/>
      <c r="F72" s="16"/>
      <c r="G72" s="16"/>
      <c r="H72" s="16"/>
      <c r="I72" s="16"/>
      <c r="J72" s="16"/>
      <c r="K72" s="16"/>
      <c r="L72" s="414"/>
      <c r="M72" s="115" t="str">
        <f t="shared" si="0"/>
        <v xml:space="preserve">   </v>
      </c>
    </row>
    <row r="73" spans="1:13" hidden="1" x14ac:dyDescent="0.2">
      <c r="A73" s="418"/>
      <c r="B73" s="235" t="str">
        <f>Capacidades!M366</f>
        <v xml:space="preserve">   </v>
      </c>
      <c r="C73" s="236"/>
      <c r="D73" s="15"/>
      <c r="E73" s="15"/>
      <c r="F73" s="16"/>
      <c r="G73" s="16"/>
      <c r="H73" s="16"/>
      <c r="I73" s="16"/>
      <c r="J73" s="16"/>
      <c r="K73" s="16"/>
      <c r="L73" s="414"/>
      <c r="M73" s="115" t="str">
        <f t="shared" si="0"/>
        <v xml:space="preserve">   </v>
      </c>
    </row>
    <row r="74" spans="1:13" hidden="1" x14ac:dyDescent="0.2">
      <c r="A74" s="418"/>
      <c r="B74" s="235" t="str">
        <f>Capacidades!M367</f>
        <v xml:space="preserve">   </v>
      </c>
      <c r="C74" s="236"/>
      <c r="D74" s="15"/>
      <c r="E74" s="15"/>
      <c r="F74" s="16"/>
      <c r="G74" s="16"/>
      <c r="H74" s="16"/>
      <c r="I74" s="16"/>
      <c r="J74" s="16"/>
      <c r="K74" s="16"/>
      <c r="L74" s="414"/>
      <c r="M74" s="115" t="str">
        <f t="shared" si="0"/>
        <v xml:space="preserve">   </v>
      </c>
    </row>
    <row r="75" spans="1:13" hidden="1" x14ac:dyDescent="0.2">
      <c r="A75" s="418"/>
      <c r="B75" s="235" t="str">
        <f>Capacidades!M368</f>
        <v xml:space="preserve">   </v>
      </c>
      <c r="C75" s="236"/>
      <c r="D75" s="15"/>
      <c r="E75" s="15"/>
      <c r="F75" s="16"/>
      <c r="G75" s="16"/>
      <c r="H75" s="16"/>
      <c r="I75" s="16"/>
      <c r="J75" s="16"/>
      <c r="K75" s="16"/>
      <c r="L75" s="414"/>
      <c r="M75" s="115" t="str">
        <f t="shared" si="0"/>
        <v xml:space="preserve">   </v>
      </c>
    </row>
    <row r="76" spans="1:13" hidden="1" x14ac:dyDescent="0.2">
      <c r="A76" s="418"/>
      <c r="B76" s="235" t="str">
        <f>Capacidades!M369</f>
        <v xml:space="preserve">   </v>
      </c>
      <c r="C76" s="236"/>
      <c r="D76" s="15"/>
      <c r="E76" s="15"/>
      <c r="F76" s="16"/>
      <c r="G76" s="16"/>
      <c r="H76" s="16"/>
      <c r="I76" s="16"/>
      <c r="J76" s="16"/>
      <c r="K76" s="16"/>
      <c r="L76" s="414"/>
      <c r="M76" s="115" t="str">
        <f t="shared" si="0"/>
        <v xml:space="preserve">   </v>
      </c>
    </row>
    <row r="77" spans="1:13" hidden="1" x14ac:dyDescent="0.2">
      <c r="A77" s="419"/>
      <c r="B77" s="235" t="str">
        <f>Capacidades!M370</f>
        <v xml:space="preserve">   </v>
      </c>
      <c r="C77" s="236"/>
      <c r="D77" s="17"/>
      <c r="E77" s="17"/>
      <c r="F77" s="18"/>
      <c r="G77" s="18"/>
      <c r="H77" s="18"/>
      <c r="I77" s="18"/>
      <c r="J77" s="18"/>
      <c r="K77" s="18"/>
      <c r="L77" s="415"/>
      <c r="M77" s="115" t="str">
        <f t="shared" si="0"/>
        <v xml:space="preserve">   </v>
      </c>
    </row>
    <row r="78" spans="1:13" ht="60" x14ac:dyDescent="0.2">
      <c r="A78" s="417" t="str">
        <f>Capacidades!L371</f>
        <v xml:space="preserve">UC2.C7 Generar información que permita la toma de decisiones, aplicando herramientas estadísticas.    </v>
      </c>
      <c r="B78" s="235" t="str">
        <f>Capacidades!M371</f>
        <v>C7.C1 Revisa información disponible pasada y presente para determinar índices y patrones estadísticos que sirvan para realizar proyecciones en la empresa, según las políticas establecidas por la empresa.</v>
      </c>
      <c r="C78" s="286" t="s">
        <v>834</v>
      </c>
      <c r="D78" s="13" t="str">
        <f>Organización_Modular!F47</f>
        <v>Estadística para negocios</v>
      </c>
      <c r="E78" s="13" t="str">
        <f>Organización_Modular!G47</f>
        <v>III</v>
      </c>
      <c r="F78" s="13">
        <f>Organización_Modular!H47</f>
        <v>2</v>
      </c>
      <c r="G78" s="13">
        <f>Organización_Modular!I47</f>
        <v>2</v>
      </c>
      <c r="H78" s="14">
        <f>SUM(F78:G78)</f>
        <v>4</v>
      </c>
      <c r="I78" s="14">
        <f>F78*16</f>
        <v>32</v>
      </c>
      <c r="J78" s="14">
        <f>G78*32</f>
        <v>64</v>
      </c>
      <c r="K78" s="14">
        <f>SUM(I78:J78)</f>
        <v>96</v>
      </c>
      <c r="L78" s="413" t="s">
        <v>837</v>
      </c>
      <c r="M78" s="115" t="str">
        <f t="shared" si="0"/>
        <v>C7.C1 Revisa información disponible pasada y presente para determinar índices y patrones estadísticos que sirvan para realizar proyecciones en la empresa, según las políticas establecidas por la empresa.</v>
      </c>
    </row>
    <row r="79" spans="1:13" ht="48" x14ac:dyDescent="0.2">
      <c r="A79" s="418"/>
      <c r="B79" s="235" t="str">
        <f>Capacidades!M372</f>
        <v>C7.C2 Analiza información disponible pasada y presente, utilizando estadígrafos de posición y dispersión, para comprender el comportamiento de las variables para la toma de decisiones.</v>
      </c>
      <c r="C79" s="286" t="s">
        <v>835</v>
      </c>
      <c r="D79" s="15"/>
      <c r="E79" s="15"/>
      <c r="F79" s="16"/>
      <c r="G79" s="16"/>
      <c r="H79" s="16"/>
      <c r="I79" s="16"/>
      <c r="J79" s="16"/>
      <c r="K79" s="16"/>
      <c r="L79" s="414"/>
      <c r="M79" s="115" t="str">
        <f t="shared" si="0"/>
        <v>C7.C2 Analiza información disponible pasada y presente, utilizando estadígrafos de posición y dispersión, para comprender el comportamiento de las variables para la toma de decisiones.</v>
      </c>
    </row>
    <row r="80" spans="1:13" ht="36" x14ac:dyDescent="0.2">
      <c r="A80" s="418"/>
      <c r="B80" s="235" t="str">
        <f>Capacidades!M373</f>
        <v>C7.C3 Realiza proyecciones con los métodos más adecuados, utilizando herramientas informáticas.</v>
      </c>
      <c r="C80" s="286" t="s">
        <v>836</v>
      </c>
      <c r="D80" s="15"/>
      <c r="E80" s="15"/>
      <c r="F80" s="16"/>
      <c r="G80" s="16"/>
      <c r="H80" s="16"/>
      <c r="I80" s="16"/>
      <c r="J80" s="16"/>
      <c r="K80" s="16"/>
      <c r="L80" s="414"/>
      <c r="M80" s="115" t="str">
        <f t="shared" si="0"/>
        <v>C7.C3 Realiza proyecciones con los métodos más adecuados, utilizando herramientas informáticas.</v>
      </c>
    </row>
    <row r="81" spans="1:13" hidden="1" x14ac:dyDescent="0.2">
      <c r="A81" s="418"/>
      <c r="B81" s="235" t="str">
        <f>Capacidades!M374</f>
        <v xml:space="preserve">   </v>
      </c>
      <c r="C81" s="236"/>
      <c r="D81" s="15"/>
      <c r="E81" s="15"/>
      <c r="F81" s="16"/>
      <c r="G81" s="16"/>
      <c r="H81" s="16"/>
      <c r="I81" s="16"/>
      <c r="J81" s="16"/>
      <c r="K81" s="16"/>
      <c r="L81" s="414"/>
      <c r="M81" s="115" t="str">
        <f t="shared" si="0"/>
        <v xml:space="preserve">   </v>
      </c>
    </row>
    <row r="82" spans="1:13" hidden="1" x14ac:dyDescent="0.2">
      <c r="A82" s="418"/>
      <c r="B82" s="235" t="str">
        <f>Capacidades!M375</f>
        <v xml:space="preserve">   </v>
      </c>
      <c r="C82" s="236"/>
      <c r="D82" s="15"/>
      <c r="E82" s="15"/>
      <c r="F82" s="16"/>
      <c r="G82" s="16"/>
      <c r="H82" s="16"/>
      <c r="I82" s="16"/>
      <c r="J82" s="16"/>
      <c r="K82" s="16"/>
      <c r="L82" s="414"/>
      <c r="M82" s="115" t="str">
        <f t="shared" si="0"/>
        <v xml:space="preserve">   </v>
      </c>
    </row>
    <row r="83" spans="1:13" hidden="1" x14ac:dyDescent="0.2">
      <c r="A83" s="418"/>
      <c r="B83" s="235" t="str">
        <f>Capacidades!M376</f>
        <v xml:space="preserve">   </v>
      </c>
      <c r="C83" s="236"/>
      <c r="D83" s="15"/>
      <c r="E83" s="15"/>
      <c r="F83" s="16"/>
      <c r="G83" s="16"/>
      <c r="H83" s="16"/>
      <c r="I83" s="16"/>
      <c r="J83" s="16"/>
      <c r="K83" s="16"/>
      <c r="L83" s="414"/>
      <c r="M83" s="115" t="str">
        <f t="shared" ref="M83:M146" si="1">B83</f>
        <v xml:space="preserve">   </v>
      </c>
    </row>
    <row r="84" spans="1:13" hidden="1" x14ac:dyDescent="0.2">
      <c r="A84" s="418"/>
      <c r="B84" s="235" t="str">
        <f>Capacidades!M377</f>
        <v xml:space="preserve">   </v>
      </c>
      <c r="C84" s="236"/>
      <c r="D84" s="15"/>
      <c r="E84" s="15"/>
      <c r="F84" s="16"/>
      <c r="G84" s="16"/>
      <c r="H84" s="16"/>
      <c r="I84" s="16"/>
      <c r="J84" s="16"/>
      <c r="K84" s="16"/>
      <c r="L84" s="414"/>
      <c r="M84" s="115" t="str">
        <f t="shared" si="1"/>
        <v xml:space="preserve">   </v>
      </c>
    </row>
    <row r="85" spans="1:13" hidden="1" x14ac:dyDescent="0.2">
      <c r="A85" s="418"/>
      <c r="B85" s="235" t="str">
        <f>Capacidades!M378</f>
        <v xml:space="preserve">   </v>
      </c>
      <c r="C85" s="236"/>
      <c r="D85" s="15"/>
      <c r="E85" s="15"/>
      <c r="F85" s="16"/>
      <c r="G85" s="16"/>
      <c r="H85" s="16"/>
      <c r="I85" s="16"/>
      <c r="J85" s="16"/>
      <c r="K85" s="16"/>
      <c r="L85" s="414"/>
      <c r="M85" s="115" t="str">
        <f t="shared" si="1"/>
        <v xml:space="preserve">   </v>
      </c>
    </row>
    <row r="86" spans="1:13" hidden="1" x14ac:dyDescent="0.2">
      <c r="A86" s="418"/>
      <c r="B86" s="235" t="str">
        <f>Capacidades!M379</f>
        <v xml:space="preserve">   </v>
      </c>
      <c r="C86" s="236"/>
      <c r="D86" s="15"/>
      <c r="E86" s="15"/>
      <c r="F86" s="16"/>
      <c r="G86" s="16"/>
      <c r="H86" s="16"/>
      <c r="I86" s="16"/>
      <c r="J86" s="16"/>
      <c r="K86" s="16"/>
      <c r="L86" s="414"/>
      <c r="M86" s="115" t="str">
        <f t="shared" si="1"/>
        <v xml:space="preserve">   </v>
      </c>
    </row>
    <row r="87" spans="1:13" hidden="1" x14ac:dyDescent="0.2">
      <c r="A87" s="419"/>
      <c r="B87" s="235" t="str">
        <f>Capacidades!M380</f>
        <v xml:space="preserve">   </v>
      </c>
      <c r="C87" s="236"/>
      <c r="D87" s="17"/>
      <c r="E87" s="17"/>
      <c r="F87" s="18"/>
      <c r="G87" s="18"/>
      <c r="H87" s="18"/>
      <c r="I87" s="18"/>
      <c r="J87" s="18"/>
      <c r="K87" s="18"/>
      <c r="L87" s="415"/>
      <c r="M87" s="115" t="str">
        <f t="shared" si="1"/>
        <v xml:space="preserve">   </v>
      </c>
    </row>
    <row r="88" spans="1:13" ht="48" x14ac:dyDescent="0.2">
      <c r="A88" s="417" t="str">
        <f>Capacidades!L381</f>
        <v xml:space="preserve">UC2.C8 Generar información económica que permita la toma de decisiones, en base a variables micro y macroeconómicas básicas.    </v>
      </c>
      <c r="B88" s="235" t="str">
        <f>Capacidades!M381</f>
        <v>C8.I1 Identifica los tipos de mercado básicos y sus características evaluando sus impactos positivos y negativos para la empresa, según las políticas establecidas por la empresa.</v>
      </c>
      <c r="C88" s="286" t="s">
        <v>838</v>
      </c>
      <c r="D88" s="13" t="str">
        <f>Organización_Modular!F48</f>
        <v>Economía aplicada a los negocios</v>
      </c>
      <c r="E88" s="13" t="str">
        <f>Organización_Modular!G48</f>
        <v>III</v>
      </c>
      <c r="F88" s="13">
        <f>Organización_Modular!H48</f>
        <v>1</v>
      </c>
      <c r="G88" s="13">
        <f>Organización_Modular!I48</f>
        <v>2</v>
      </c>
      <c r="H88" s="14">
        <f>SUM(F88:G88)</f>
        <v>3</v>
      </c>
      <c r="I88" s="14">
        <f>F88*16</f>
        <v>16</v>
      </c>
      <c r="J88" s="14">
        <f>G88*32</f>
        <v>64</v>
      </c>
      <c r="K88" s="14">
        <f>SUM(I88:J88)</f>
        <v>80</v>
      </c>
      <c r="L88" s="413" t="s">
        <v>841</v>
      </c>
      <c r="M88" s="115" t="str">
        <f t="shared" si="1"/>
        <v>C8.I1 Identifica los tipos de mercado básicos y sus características evaluando sus impactos positivos y negativos para la empresa, según las políticas establecidas por la empresa.</v>
      </c>
    </row>
    <row r="89" spans="1:13" ht="48" x14ac:dyDescent="0.2">
      <c r="A89" s="418"/>
      <c r="B89" s="235" t="str">
        <f>Capacidades!M382</f>
        <v>C8.I2 Procesa información macroeconómica básica para comprender el entorno económico de la empresa, con sus oportunidades y amenazas, según las políticas establecidas por la empresa.</v>
      </c>
      <c r="C89" s="286" t="s">
        <v>839</v>
      </c>
      <c r="D89" s="15"/>
      <c r="E89" s="15"/>
      <c r="F89" s="16"/>
      <c r="G89" s="16"/>
      <c r="H89" s="16"/>
      <c r="I89" s="16"/>
      <c r="J89" s="16"/>
      <c r="K89" s="16"/>
      <c r="L89" s="414"/>
      <c r="M89" s="115" t="str">
        <f t="shared" si="1"/>
        <v>C8.I2 Procesa información macroeconómica básica para comprender el entorno económico de la empresa, con sus oportunidades y amenazas, según las políticas establecidas por la empresa.</v>
      </c>
    </row>
    <row r="90" spans="1:13" ht="48" x14ac:dyDescent="0.2">
      <c r="A90" s="418"/>
      <c r="B90" s="235" t="str">
        <f>Capacidades!M383</f>
        <v>C8.I3 Utiliza información microeconómica básica para sustentar la gestión económica de la empresa, según las políticas establecidas por la empresa.</v>
      </c>
      <c r="C90" s="286" t="s">
        <v>840</v>
      </c>
      <c r="D90" s="15"/>
      <c r="E90" s="15"/>
      <c r="F90" s="16"/>
      <c r="G90" s="16"/>
      <c r="H90" s="16"/>
      <c r="I90" s="16"/>
      <c r="J90" s="16"/>
      <c r="K90" s="16"/>
      <c r="L90" s="414"/>
      <c r="M90" s="115" t="str">
        <f t="shared" si="1"/>
        <v>C8.I3 Utiliza información microeconómica básica para sustentar la gestión económica de la empresa, según las políticas establecidas por la empresa.</v>
      </c>
    </row>
    <row r="91" spans="1:13" hidden="1" x14ac:dyDescent="0.2">
      <c r="A91" s="418"/>
      <c r="B91" s="235" t="str">
        <f>Capacidades!M384</f>
        <v xml:space="preserve">   </v>
      </c>
      <c r="C91" s="236"/>
      <c r="D91" s="15"/>
      <c r="E91" s="15"/>
      <c r="F91" s="16"/>
      <c r="G91" s="16"/>
      <c r="H91" s="16"/>
      <c r="I91" s="16"/>
      <c r="J91" s="16"/>
      <c r="K91" s="16"/>
      <c r="L91" s="414"/>
      <c r="M91" s="115" t="str">
        <f t="shared" si="1"/>
        <v xml:space="preserve">   </v>
      </c>
    </row>
    <row r="92" spans="1:13" hidden="1" x14ac:dyDescent="0.2">
      <c r="A92" s="418"/>
      <c r="B92" s="235" t="str">
        <f>Capacidades!M385</f>
        <v xml:space="preserve">   </v>
      </c>
      <c r="C92" s="236"/>
      <c r="D92" s="15"/>
      <c r="E92" s="15"/>
      <c r="F92" s="16"/>
      <c r="G92" s="16"/>
      <c r="H92" s="16"/>
      <c r="I92" s="16"/>
      <c r="J92" s="16"/>
      <c r="K92" s="16"/>
      <c r="L92" s="414"/>
      <c r="M92" s="115" t="str">
        <f t="shared" si="1"/>
        <v xml:space="preserve">   </v>
      </c>
    </row>
    <row r="93" spans="1:13" hidden="1" x14ac:dyDescent="0.2">
      <c r="A93" s="418"/>
      <c r="B93" s="235" t="str">
        <f>Capacidades!M386</f>
        <v xml:space="preserve">   </v>
      </c>
      <c r="C93" s="236"/>
      <c r="D93" s="15"/>
      <c r="E93" s="15"/>
      <c r="F93" s="16"/>
      <c r="G93" s="16"/>
      <c r="H93" s="16"/>
      <c r="I93" s="16"/>
      <c r="J93" s="16"/>
      <c r="K93" s="16"/>
      <c r="L93" s="414"/>
      <c r="M93" s="115" t="str">
        <f t="shared" si="1"/>
        <v xml:space="preserve">   </v>
      </c>
    </row>
    <row r="94" spans="1:13" hidden="1" x14ac:dyDescent="0.2">
      <c r="A94" s="418"/>
      <c r="B94" s="235" t="str">
        <f>Capacidades!M387</f>
        <v xml:space="preserve">   </v>
      </c>
      <c r="C94" s="236"/>
      <c r="D94" s="15"/>
      <c r="E94" s="15"/>
      <c r="F94" s="16"/>
      <c r="G94" s="16"/>
      <c r="H94" s="16"/>
      <c r="I94" s="16"/>
      <c r="J94" s="16"/>
      <c r="K94" s="16"/>
      <c r="L94" s="414"/>
      <c r="M94" s="115" t="str">
        <f t="shared" si="1"/>
        <v xml:space="preserve">   </v>
      </c>
    </row>
    <row r="95" spans="1:13" hidden="1" x14ac:dyDescent="0.2">
      <c r="A95" s="418"/>
      <c r="B95" s="235" t="str">
        <f>Capacidades!M388</f>
        <v xml:space="preserve">   </v>
      </c>
      <c r="C95" s="236"/>
      <c r="D95" s="15"/>
      <c r="E95" s="15"/>
      <c r="F95" s="16"/>
      <c r="G95" s="16"/>
      <c r="H95" s="16"/>
      <c r="I95" s="16"/>
      <c r="J95" s="16"/>
      <c r="K95" s="16"/>
      <c r="L95" s="414"/>
      <c r="M95" s="115" t="str">
        <f t="shared" si="1"/>
        <v xml:space="preserve">   </v>
      </c>
    </row>
    <row r="96" spans="1:13" hidden="1" x14ac:dyDescent="0.2">
      <c r="A96" s="418"/>
      <c r="B96" s="235" t="str">
        <f>Capacidades!M389</f>
        <v xml:space="preserve">   </v>
      </c>
      <c r="C96" s="236"/>
      <c r="D96" s="15"/>
      <c r="E96" s="15"/>
      <c r="F96" s="16"/>
      <c r="G96" s="16"/>
      <c r="H96" s="16"/>
      <c r="I96" s="16"/>
      <c r="J96" s="16"/>
      <c r="K96" s="16"/>
      <c r="L96" s="414"/>
      <c r="M96" s="115" t="str">
        <f t="shared" si="1"/>
        <v xml:space="preserve">   </v>
      </c>
    </row>
    <row r="97" spans="1:13" hidden="1" x14ac:dyDescent="0.2">
      <c r="A97" s="419"/>
      <c r="B97" s="235" t="str">
        <f>Capacidades!M390</f>
        <v xml:space="preserve">   </v>
      </c>
      <c r="C97" s="236"/>
      <c r="D97" s="17"/>
      <c r="E97" s="17"/>
      <c r="F97" s="18"/>
      <c r="G97" s="18"/>
      <c r="H97" s="18"/>
      <c r="I97" s="18"/>
      <c r="J97" s="18"/>
      <c r="K97" s="18"/>
      <c r="L97" s="415"/>
      <c r="M97" s="115" t="str">
        <f t="shared" si="1"/>
        <v xml:space="preserve">   </v>
      </c>
    </row>
    <row r="98" spans="1:13" hidden="1" x14ac:dyDescent="0.2">
      <c r="A98" s="417" t="str">
        <f>Capacidades!L391</f>
        <v xml:space="preserve">       </v>
      </c>
      <c r="B98" s="235" t="str">
        <f>Capacidades!M391</f>
        <v xml:space="preserve">   </v>
      </c>
      <c r="C98" s="236"/>
      <c r="D98" s="13">
        <f>Organización_Modular!F49</f>
        <v>0</v>
      </c>
      <c r="E98" s="13">
        <f>Organización_Modular!G49</f>
        <v>0</v>
      </c>
      <c r="F98" s="13">
        <f>Organización_Modular!H49</f>
        <v>0</v>
      </c>
      <c r="G98" s="13">
        <f>Organización_Modular!I49</f>
        <v>0</v>
      </c>
      <c r="H98" s="14">
        <f>SUM(F98:G98)</f>
        <v>0</v>
      </c>
      <c r="I98" s="14">
        <f>F98*16</f>
        <v>0</v>
      </c>
      <c r="J98" s="14">
        <f>G98*32</f>
        <v>0</v>
      </c>
      <c r="K98" s="14">
        <f>SUM(I98:J98)</f>
        <v>0</v>
      </c>
      <c r="L98" s="413"/>
      <c r="M98" s="115" t="str">
        <f t="shared" si="1"/>
        <v xml:space="preserve">   </v>
      </c>
    </row>
    <row r="99" spans="1:13" hidden="1" x14ac:dyDescent="0.2">
      <c r="A99" s="418"/>
      <c r="B99" s="235" t="str">
        <f>Capacidades!M392</f>
        <v xml:space="preserve">   </v>
      </c>
      <c r="C99" s="236"/>
      <c r="D99" s="15"/>
      <c r="E99" s="15"/>
      <c r="F99" s="16"/>
      <c r="G99" s="16"/>
      <c r="H99" s="16"/>
      <c r="I99" s="16"/>
      <c r="J99" s="16"/>
      <c r="K99" s="16"/>
      <c r="L99" s="414"/>
      <c r="M99" s="115" t="str">
        <f t="shared" si="1"/>
        <v xml:space="preserve">   </v>
      </c>
    </row>
    <row r="100" spans="1:13" hidden="1" x14ac:dyDescent="0.2">
      <c r="A100" s="418"/>
      <c r="B100" s="235" t="str">
        <f>Capacidades!M393</f>
        <v xml:space="preserve">   </v>
      </c>
      <c r="C100" s="236"/>
      <c r="D100" s="15"/>
      <c r="E100" s="15"/>
      <c r="F100" s="16"/>
      <c r="G100" s="16"/>
      <c r="H100" s="16"/>
      <c r="I100" s="16"/>
      <c r="J100" s="16"/>
      <c r="K100" s="16"/>
      <c r="L100" s="414"/>
      <c r="M100" s="115" t="str">
        <f t="shared" si="1"/>
        <v xml:space="preserve">   </v>
      </c>
    </row>
    <row r="101" spans="1:13" hidden="1" x14ac:dyDescent="0.2">
      <c r="A101" s="418"/>
      <c r="B101" s="235" t="str">
        <f>Capacidades!M394</f>
        <v xml:space="preserve">   </v>
      </c>
      <c r="C101" s="236"/>
      <c r="D101" s="15"/>
      <c r="E101" s="15"/>
      <c r="F101" s="16"/>
      <c r="G101" s="16"/>
      <c r="H101" s="16"/>
      <c r="I101" s="16"/>
      <c r="J101" s="16"/>
      <c r="K101" s="16"/>
      <c r="L101" s="414"/>
      <c r="M101" s="115" t="str">
        <f t="shared" si="1"/>
        <v xml:space="preserve">   </v>
      </c>
    </row>
    <row r="102" spans="1:13" hidden="1" x14ac:dyDescent="0.2">
      <c r="A102" s="418"/>
      <c r="B102" s="235" t="str">
        <f>Capacidades!M395</f>
        <v xml:space="preserve">   </v>
      </c>
      <c r="C102" s="236"/>
      <c r="D102" s="15"/>
      <c r="E102" s="15"/>
      <c r="F102" s="16"/>
      <c r="G102" s="16"/>
      <c r="H102" s="16"/>
      <c r="I102" s="16"/>
      <c r="J102" s="16"/>
      <c r="K102" s="16"/>
      <c r="L102" s="414"/>
      <c r="M102" s="115" t="str">
        <f t="shared" si="1"/>
        <v xml:space="preserve">   </v>
      </c>
    </row>
    <row r="103" spans="1:13" hidden="1" x14ac:dyDescent="0.2">
      <c r="A103" s="418"/>
      <c r="B103" s="235" t="str">
        <f>Capacidades!M396</f>
        <v xml:space="preserve">   </v>
      </c>
      <c r="C103" s="236"/>
      <c r="D103" s="15"/>
      <c r="E103" s="15"/>
      <c r="F103" s="16"/>
      <c r="G103" s="16"/>
      <c r="H103" s="16"/>
      <c r="I103" s="16"/>
      <c r="J103" s="16"/>
      <c r="K103" s="16"/>
      <c r="L103" s="414"/>
      <c r="M103" s="115" t="str">
        <f t="shared" si="1"/>
        <v xml:space="preserve">   </v>
      </c>
    </row>
    <row r="104" spans="1:13" hidden="1" x14ac:dyDescent="0.2">
      <c r="A104" s="418"/>
      <c r="B104" s="235" t="str">
        <f>Capacidades!M397</f>
        <v xml:space="preserve">   </v>
      </c>
      <c r="C104" s="236"/>
      <c r="D104" s="15"/>
      <c r="E104" s="15"/>
      <c r="F104" s="16"/>
      <c r="G104" s="16"/>
      <c r="H104" s="16"/>
      <c r="I104" s="16"/>
      <c r="J104" s="16"/>
      <c r="K104" s="16"/>
      <c r="L104" s="414"/>
      <c r="M104" s="115" t="str">
        <f t="shared" si="1"/>
        <v xml:space="preserve">   </v>
      </c>
    </row>
    <row r="105" spans="1:13" hidden="1" x14ac:dyDescent="0.2">
      <c r="A105" s="418"/>
      <c r="B105" s="235" t="str">
        <f>Capacidades!M398</f>
        <v xml:space="preserve">   </v>
      </c>
      <c r="C105" s="236"/>
      <c r="D105" s="15"/>
      <c r="E105" s="15"/>
      <c r="F105" s="16"/>
      <c r="G105" s="16"/>
      <c r="H105" s="16"/>
      <c r="I105" s="16"/>
      <c r="J105" s="16"/>
      <c r="K105" s="16"/>
      <c r="L105" s="414"/>
      <c r="M105" s="115" t="str">
        <f t="shared" si="1"/>
        <v xml:space="preserve">   </v>
      </c>
    </row>
    <row r="106" spans="1:13" hidden="1" x14ac:dyDescent="0.2">
      <c r="A106" s="418"/>
      <c r="B106" s="235" t="str">
        <f>Capacidades!M399</f>
        <v xml:space="preserve">   </v>
      </c>
      <c r="C106" s="236"/>
      <c r="D106" s="15"/>
      <c r="E106" s="15"/>
      <c r="F106" s="16"/>
      <c r="G106" s="16"/>
      <c r="H106" s="16"/>
      <c r="I106" s="16"/>
      <c r="J106" s="16"/>
      <c r="K106" s="16"/>
      <c r="L106" s="414"/>
      <c r="M106" s="115" t="str">
        <f t="shared" si="1"/>
        <v xml:space="preserve">   </v>
      </c>
    </row>
    <row r="107" spans="1:13" hidden="1" x14ac:dyDescent="0.2">
      <c r="A107" s="419"/>
      <c r="B107" s="235" t="str">
        <f>Capacidades!M400</f>
        <v xml:space="preserve">   </v>
      </c>
      <c r="C107" s="236"/>
      <c r="D107" s="17"/>
      <c r="E107" s="17"/>
      <c r="F107" s="18"/>
      <c r="G107" s="18"/>
      <c r="H107" s="18"/>
      <c r="I107" s="18"/>
      <c r="J107" s="18"/>
      <c r="K107" s="18"/>
      <c r="L107" s="415"/>
      <c r="M107" s="115" t="str">
        <f t="shared" si="1"/>
        <v xml:space="preserve">   </v>
      </c>
    </row>
    <row r="108" spans="1:13" hidden="1" x14ac:dyDescent="0.2">
      <c r="A108" s="417" t="str">
        <f>Capacidades!L401</f>
        <v xml:space="preserve">       </v>
      </c>
      <c r="B108" s="235" t="str">
        <f>Capacidades!M401</f>
        <v xml:space="preserve">   </v>
      </c>
      <c r="C108" s="236"/>
      <c r="D108" s="13">
        <f>Organización_Modular!F50</f>
        <v>0</v>
      </c>
      <c r="E108" s="13">
        <f>Organización_Modular!G50</f>
        <v>0</v>
      </c>
      <c r="F108" s="13">
        <f>Organización_Modular!H50</f>
        <v>0</v>
      </c>
      <c r="G108" s="13">
        <f>Organización_Modular!I50</f>
        <v>0</v>
      </c>
      <c r="H108" s="14">
        <f>SUM(F108:G108)</f>
        <v>0</v>
      </c>
      <c r="I108" s="14">
        <f>F108*16</f>
        <v>0</v>
      </c>
      <c r="J108" s="14">
        <f>G108*32</f>
        <v>0</v>
      </c>
      <c r="K108" s="14">
        <f>SUM(I108:J108)</f>
        <v>0</v>
      </c>
      <c r="L108" s="413"/>
      <c r="M108" s="115" t="str">
        <f t="shared" si="1"/>
        <v xml:space="preserve">   </v>
      </c>
    </row>
    <row r="109" spans="1:13" hidden="1" x14ac:dyDescent="0.2">
      <c r="A109" s="418"/>
      <c r="B109" s="235" t="str">
        <f>Capacidades!M402</f>
        <v xml:space="preserve">   </v>
      </c>
      <c r="C109" s="236"/>
      <c r="D109" s="15"/>
      <c r="E109" s="15"/>
      <c r="F109" s="16"/>
      <c r="G109" s="16"/>
      <c r="H109" s="16"/>
      <c r="I109" s="16"/>
      <c r="J109" s="16"/>
      <c r="K109" s="16"/>
      <c r="L109" s="414"/>
      <c r="M109" s="115" t="str">
        <f t="shared" si="1"/>
        <v xml:space="preserve">   </v>
      </c>
    </row>
    <row r="110" spans="1:13" hidden="1" x14ac:dyDescent="0.2">
      <c r="A110" s="418"/>
      <c r="B110" s="235" t="str">
        <f>Capacidades!M403</f>
        <v xml:space="preserve">   </v>
      </c>
      <c r="C110" s="236"/>
      <c r="D110" s="15"/>
      <c r="E110" s="15"/>
      <c r="F110" s="16"/>
      <c r="G110" s="16"/>
      <c r="H110" s="16"/>
      <c r="I110" s="16"/>
      <c r="J110" s="16"/>
      <c r="K110" s="16"/>
      <c r="L110" s="414"/>
      <c r="M110" s="115" t="str">
        <f t="shared" si="1"/>
        <v xml:space="preserve">   </v>
      </c>
    </row>
    <row r="111" spans="1:13" hidden="1" x14ac:dyDescent="0.2">
      <c r="A111" s="418"/>
      <c r="B111" s="235" t="str">
        <f>Capacidades!M404</f>
        <v xml:space="preserve">   </v>
      </c>
      <c r="C111" s="236"/>
      <c r="D111" s="15"/>
      <c r="E111" s="15"/>
      <c r="F111" s="16"/>
      <c r="G111" s="16"/>
      <c r="H111" s="16"/>
      <c r="I111" s="16"/>
      <c r="J111" s="16"/>
      <c r="K111" s="16"/>
      <c r="L111" s="414"/>
      <c r="M111" s="115" t="str">
        <f t="shared" si="1"/>
        <v xml:space="preserve">   </v>
      </c>
    </row>
    <row r="112" spans="1:13" hidden="1" x14ac:dyDescent="0.2">
      <c r="A112" s="418"/>
      <c r="B112" s="235" t="str">
        <f>Capacidades!M405</f>
        <v xml:space="preserve">   </v>
      </c>
      <c r="C112" s="236"/>
      <c r="D112" s="15"/>
      <c r="E112" s="15"/>
      <c r="F112" s="16"/>
      <c r="G112" s="16"/>
      <c r="H112" s="16"/>
      <c r="I112" s="16"/>
      <c r="J112" s="16"/>
      <c r="K112" s="16"/>
      <c r="L112" s="414"/>
      <c r="M112" s="115" t="str">
        <f t="shared" si="1"/>
        <v xml:space="preserve">   </v>
      </c>
    </row>
    <row r="113" spans="1:13" hidden="1" x14ac:dyDescent="0.2">
      <c r="A113" s="418"/>
      <c r="B113" s="235" t="str">
        <f>Capacidades!M406</f>
        <v xml:space="preserve">   </v>
      </c>
      <c r="C113" s="236"/>
      <c r="D113" s="15"/>
      <c r="E113" s="15"/>
      <c r="F113" s="16"/>
      <c r="G113" s="16"/>
      <c r="H113" s="16"/>
      <c r="I113" s="16"/>
      <c r="J113" s="16"/>
      <c r="K113" s="16"/>
      <c r="L113" s="414"/>
      <c r="M113" s="115" t="str">
        <f t="shared" si="1"/>
        <v xml:space="preserve">   </v>
      </c>
    </row>
    <row r="114" spans="1:13" hidden="1" x14ac:dyDescent="0.2">
      <c r="A114" s="418"/>
      <c r="B114" s="235" t="str">
        <f>Capacidades!M407</f>
        <v xml:space="preserve">   </v>
      </c>
      <c r="C114" s="236"/>
      <c r="D114" s="15"/>
      <c r="E114" s="15"/>
      <c r="F114" s="16"/>
      <c r="G114" s="16"/>
      <c r="H114" s="16"/>
      <c r="I114" s="16"/>
      <c r="J114" s="16"/>
      <c r="K114" s="16"/>
      <c r="L114" s="414"/>
      <c r="M114" s="115" t="str">
        <f t="shared" si="1"/>
        <v xml:space="preserve">   </v>
      </c>
    </row>
    <row r="115" spans="1:13" hidden="1" x14ac:dyDescent="0.2">
      <c r="A115" s="418"/>
      <c r="B115" s="235" t="str">
        <f>Capacidades!M408</f>
        <v xml:space="preserve">   </v>
      </c>
      <c r="C115" s="236"/>
      <c r="D115" s="15"/>
      <c r="E115" s="15"/>
      <c r="F115" s="16"/>
      <c r="G115" s="16"/>
      <c r="H115" s="16"/>
      <c r="I115" s="16"/>
      <c r="J115" s="16"/>
      <c r="K115" s="16"/>
      <c r="L115" s="414"/>
      <c r="M115" s="115" t="str">
        <f t="shared" si="1"/>
        <v xml:space="preserve">   </v>
      </c>
    </row>
    <row r="116" spans="1:13" hidden="1" x14ac:dyDescent="0.2">
      <c r="A116" s="418"/>
      <c r="B116" s="235" t="str">
        <f>Capacidades!M409</f>
        <v xml:space="preserve">   </v>
      </c>
      <c r="C116" s="236"/>
      <c r="D116" s="15"/>
      <c r="E116" s="15"/>
      <c r="F116" s="16"/>
      <c r="G116" s="16"/>
      <c r="H116" s="16"/>
      <c r="I116" s="16"/>
      <c r="J116" s="16"/>
      <c r="K116" s="16"/>
      <c r="L116" s="414"/>
      <c r="M116" s="115" t="str">
        <f t="shared" si="1"/>
        <v xml:space="preserve">   </v>
      </c>
    </row>
    <row r="117" spans="1:13" hidden="1" x14ac:dyDescent="0.2">
      <c r="A117" s="419"/>
      <c r="B117" s="235" t="str">
        <f>Capacidades!M410</f>
        <v xml:space="preserve">   </v>
      </c>
      <c r="C117" s="236"/>
      <c r="D117" s="17"/>
      <c r="E117" s="17"/>
      <c r="F117" s="18"/>
      <c r="G117" s="18"/>
      <c r="H117" s="18"/>
      <c r="I117" s="18"/>
      <c r="J117" s="18"/>
      <c r="K117" s="18"/>
      <c r="L117" s="415"/>
      <c r="M117" s="115" t="str">
        <f t="shared" si="1"/>
        <v xml:space="preserve">   </v>
      </c>
    </row>
    <row r="118" spans="1:13" hidden="1" x14ac:dyDescent="0.2">
      <c r="A118" s="417" t="str">
        <f>Capacidades!L411</f>
        <v xml:space="preserve">       </v>
      </c>
      <c r="B118" s="235" t="str">
        <f>Capacidades!M411</f>
        <v xml:space="preserve">   </v>
      </c>
      <c r="C118" s="236"/>
      <c r="D118" s="13">
        <f>Organización_Modular!F51</f>
        <v>0</v>
      </c>
      <c r="E118" s="13">
        <f>Organización_Modular!G51</f>
        <v>0</v>
      </c>
      <c r="F118" s="13">
        <f>Organización_Modular!H51</f>
        <v>0</v>
      </c>
      <c r="G118" s="13">
        <f>Organización_Modular!I51</f>
        <v>0</v>
      </c>
      <c r="H118" s="14">
        <f>SUM(F118:G118)</f>
        <v>0</v>
      </c>
      <c r="I118" s="14">
        <f>F118*16</f>
        <v>0</v>
      </c>
      <c r="J118" s="14">
        <f>G118*32</f>
        <v>0</v>
      </c>
      <c r="K118" s="14">
        <f>SUM(I118:J118)</f>
        <v>0</v>
      </c>
      <c r="L118" s="413"/>
      <c r="M118" s="115" t="str">
        <f t="shared" si="1"/>
        <v xml:space="preserve">   </v>
      </c>
    </row>
    <row r="119" spans="1:13" hidden="1" x14ac:dyDescent="0.2">
      <c r="A119" s="418"/>
      <c r="B119" s="235" t="str">
        <f>Capacidades!M412</f>
        <v xml:space="preserve">   </v>
      </c>
      <c r="C119" s="236"/>
      <c r="D119" s="15"/>
      <c r="E119" s="15"/>
      <c r="F119" s="16"/>
      <c r="G119" s="16"/>
      <c r="H119" s="16"/>
      <c r="I119" s="16"/>
      <c r="J119" s="16"/>
      <c r="K119" s="16"/>
      <c r="L119" s="414"/>
      <c r="M119" s="115" t="str">
        <f t="shared" si="1"/>
        <v xml:space="preserve">   </v>
      </c>
    </row>
    <row r="120" spans="1:13" hidden="1" x14ac:dyDescent="0.2">
      <c r="A120" s="418"/>
      <c r="B120" s="235" t="str">
        <f>Capacidades!M413</f>
        <v xml:space="preserve">   </v>
      </c>
      <c r="C120" s="236"/>
      <c r="D120" s="15"/>
      <c r="E120" s="15"/>
      <c r="F120" s="16"/>
      <c r="G120" s="16"/>
      <c r="H120" s="16"/>
      <c r="I120" s="16"/>
      <c r="J120" s="16"/>
      <c r="K120" s="16"/>
      <c r="L120" s="414"/>
      <c r="M120" s="115" t="str">
        <f t="shared" si="1"/>
        <v xml:space="preserve">   </v>
      </c>
    </row>
    <row r="121" spans="1:13" hidden="1" x14ac:dyDescent="0.2">
      <c r="A121" s="418"/>
      <c r="B121" s="235" t="str">
        <f>Capacidades!M414</f>
        <v xml:space="preserve">   </v>
      </c>
      <c r="C121" s="236"/>
      <c r="D121" s="15"/>
      <c r="E121" s="15"/>
      <c r="F121" s="16"/>
      <c r="G121" s="16"/>
      <c r="H121" s="16"/>
      <c r="I121" s="16"/>
      <c r="J121" s="16"/>
      <c r="K121" s="16"/>
      <c r="L121" s="414"/>
      <c r="M121" s="115" t="str">
        <f t="shared" si="1"/>
        <v xml:space="preserve">   </v>
      </c>
    </row>
    <row r="122" spans="1:13" hidden="1" x14ac:dyDescent="0.2">
      <c r="A122" s="418"/>
      <c r="B122" s="235" t="str">
        <f>Capacidades!M415</f>
        <v xml:space="preserve">   </v>
      </c>
      <c r="C122" s="236"/>
      <c r="D122" s="15"/>
      <c r="E122" s="15"/>
      <c r="F122" s="16"/>
      <c r="G122" s="16"/>
      <c r="H122" s="16"/>
      <c r="I122" s="16"/>
      <c r="J122" s="16"/>
      <c r="K122" s="16"/>
      <c r="L122" s="414"/>
      <c r="M122" s="115" t="str">
        <f t="shared" si="1"/>
        <v xml:space="preserve">   </v>
      </c>
    </row>
    <row r="123" spans="1:13" hidden="1" x14ac:dyDescent="0.2">
      <c r="A123" s="418"/>
      <c r="B123" s="235" t="str">
        <f>Capacidades!M416</f>
        <v xml:space="preserve">   </v>
      </c>
      <c r="C123" s="236"/>
      <c r="D123" s="15"/>
      <c r="E123" s="15"/>
      <c r="F123" s="16"/>
      <c r="G123" s="16"/>
      <c r="H123" s="16"/>
      <c r="I123" s="16"/>
      <c r="J123" s="16"/>
      <c r="K123" s="16"/>
      <c r="L123" s="414"/>
      <c r="M123" s="115" t="str">
        <f t="shared" si="1"/>
        <v xml:space="preserve">   </v>
      </c>
    </row>
    <row r="124" spans="1:13" hidden="1" x14ac:dyDescent="0.2">
      <c r="A124" s="418"/>
      <c r="B124" s="235" t="str">
        <f>Capacidades!M417</f>
        <v xml:space="preserve">   </v>
      </c>
      <c r="C124" s="236"/>
      <c r="D124" s="15"/>
      <c r="E124" s="15"/>
      <c r="F124" s="16"/>
      <c r="G124" s="16"/>
      <c r="H124" s="16"/>
      <c r="I124" s="16"/>
      <c r="J124" s="16"/>
      <c r="K124" s="16"/>
      <c r="L124" s="414"/>
      <c r="M124" s="115" t="str">
        <f t="shared" si="1"/>
        <v xml:space="preserve">   </v>
      </c>
    </row>
    <row r="125" spans="1:13" hidden="1" x14ac:dyDescent="0.2">
      <c r="A125" s="418"/>
      <c r="B125" s="235" t="str">
        <f>Capacidades!M418</f>
        <v xml:space="preserve">   </v>
      </c>
      <c r="C125" s="236"/>
      <c r="D125" s="15"/>
      <c r="E125" s="15"/>
      <c r="F125" s="16"/>
      <c r="G125" s="16"/>
      <c r="H125" s="16"/>
      <c r="I125" s="16"/>
      <c r="J125" s="16"/>
      <c r="K125" s="16"/>
      <c r="L125" s="414"/>
      <c r="M125" s="115" t="str">
        <f t="shared" si="1"/>
        <v xml:space="preserve">   </v>
      </c>
    </row>
    <row r="126" spans="1:13" hidden="1" x14ac:dyDescent="0.2">
      <c r="A126" s="418"/>
      <c r="B126" s="235" t="str">
        <f>Capacidades!M419</f>
        <v xml:space="preserve">   </v>
      </c>
      <c r="C126" s="236"/>
      <c r="D126" s="15"/>
      <c r="E126" s="15"/>
      <c r="F126" s="16"/>
      <c r="G126" s="16"/>
      <c r="H126" s="16"/>
      <c r="I126" s="16"/>
      <c r="J126" s="16"/>
      <c r="K126" s="16"/>
      <c r="L126" s="414"/>
      <c r="M126" s="115" t="str">
        <f t="shared" si="1"/>
        <v xml:space="preserve">   </v>
      </c>
    </row>
    <row r="127" spans="1:13" hidden="1" x14ac:dyDescent="0.2">
      <c r="A127" s="419"/>
      <c r="B127" s="235" t="str">
        <f>Capacidades!M420</f>
        <v xml:space="preserve">   </v>
      </c>
      <c r="C127" s="236"/>
      <c r="D127" s="17"/>
      <c r="E127" s="17"/>
      <c r="F127" s="18"/>
      <c r="G127" s="18"/>
      <c r="H127" s="18"/>
      <c r="I127" s="18"/>
      <c r="J127" s="18"/>
      <c r="K127" s="18"/>
      <c r="L127" s="415"/>
      <c r="M127" s="115" t="str">
        <f t="shared" si="1"/>
        <v xml:space="preserve">   </v>
      </c>
    </row>
    <row r="128" spans="1:13" hidden="1" x14ac:dyDescent="0.2">
      <c r="A128" s="417" t="str">
        <f>Capacidades!L421</f>
        <v xml:space="preserve">       </v>
      </c>
      <c r="B128" s="235" t="str">
        <f>Capacidades!M421</f>
        <v xml:space="preserve">   </v>
      </c>
      <c r="C128" s="236"/>
      <c r="D128" s="13">
        <f>Organización_Modular!F52</f>
        <v>0</v>
      </c>
      <c r="E128" s="13">
        <f>Organización_Modular!G52</f>
        <v>0</v>
      </c>
      <c r="F128" s="13">
        <f>Organización_Modular!H52</f>
        <v>0</v>
      </c>
      <c r="G128" s="13">
        <f>Organización_Modular!I52</f>
        <v>0</v>
      </c>
      <c r="H128" s="14">
        <f>SUM(F128:G128)</f>
        <v>0</v>
      </c>
      <c r="I128" s="14">
        <f>F128*16</f>
        <v>0</v>
      </c>
      <c r="J128" s="14">
        <f>G128*32</f>
        <v>0</v>
      </c>
      <c r="K128" s="14">
        <f>SUM(I128:J128)</f>
        <v>0</v>
      </c>
      <c r="L128" s="413"/>
      <c r="M128" s="115" t="str">
        <f t="shared" si="1"/>
        <v xml:space="preserve">   </v>
      </c>
    </row>
    <row r="129" spans="1:13" hidden="1" x14ac:dyDescent="0.2">
      <c r="A129" s="418"/>
      <c r="B129" s="235" t="str">
        <f>Capacidades!M422</f>
        <v xml:space="preserve">   </v>
      </c>
      <c r="C129" s="236"/>
      <c r="D129" s="15"/>
      <c r="E129" s="15"/>
      <c r="F129" s="16"/>
      <c r="G129" s="16"/>
      <c r="H129" s="16"/>
      <c r="I129" s="16"/>
      <c r="J129" s="16"/>
      <c r="K129" s="16"/>
      <c r="L129" s="414"/>
      <c r="M129" s="115" t="str">
        <f t="shared" si="1"/>
        <v xml:space="preserve">   </v>
      </c>
    </row>
    <row r="130" spans="1:13" hidden="1" x14ac:dyDescent="0.2">
      <c r="A130" s="418"/>
      <c r="B130" s="235" t="str">
        <f>Capacidades!M423</f>
        <v xml:space="preserve">   </v>
      </c>
      <c r="C130" s="236"/>
      <c r="D130" s="15"/>
      <c r="E130" s="15"/>
      <c r="F130" s="16"/>
      <c r="G130" s="16"/>
      <c r="H130" s="16"/>
      <c r="I130" s="16"/>
      <c r="J130" s="16"/>
      <c r="K130" s="16"/>
      <c r="L130" s="414"/>
      <c r="M130" s="115" t="str">
        <f t="shared" si="1"/>
        <v xml:space="preserve">   </v>
      </c>
    </row>
    <row r="131" spans="1:13" hidden="1" x14ac:dyDescent="0.2">
      <c r="A131" s="418"/>
      <c r="B131" s="235" t="str">
        <f>Capacidades!M424</f>
        <v xml:space="preserve">   </v>
      </c>
      <c r="C131" s="236"/>
      <c r="D131" s="15"/>
      <c r="E131" s="15"/>
      <c r="F131" s="16"/>
      <c r="G131" s="16"/>
      <c r="H131" s="16"/>
      <c r="I131" s="16"/>
      <c r="J131" s="16"/>
      <c r="K131" s="16"/>
      <c r="L131" s="414"/>
      <c r="M131" s="115" t="str">
        <f t="shared" si="1"/>
        <v xml:space="preserve">   </v>
      </c>
    </row>
    <row r="132" spans="1:13" hidden="1" x14ac:dyDescent="0.2">
      <c r="A132" s="418"/>
      <c r="B132" s="235" t="str">
        <f>Capacidades!M425</f>
        <v xml:space="preserve">   </v>
      </c>
      <c r="C132" s="236"/>
      <c r="D132" s="15"/>
      <c r="E132" s="15"/>
      <c r="F132" s="16"/>
      <c r="G132" s="16"/>
      <c r="H132" s="16"/>
      <c r="I132" s="16"/>
      <c r="J132" s="16"/>
      <c r="K132" s="16"/>
      <c r="L132" s="414"/>
      <c r="M132" s="115" t="str">
        <f t="shared" si="1"/>
        <v xml:space="preserve">   </v>
      </c>
    </row>
    <row r="133" spans="1:13" hidden="1" x14ac:dyDescent="0.2">
      <c r="A133" s="418"/>
      <c r="B133" s="235" t="str">
        <f>Capacidades!M426</f>
        <v xml:space="preserve">   </v>
      </c>
      <c r="C133" s="236"/>
      <c r="D133" s="15"/>
      <c r="E133" s="15"/>
      <c r="F133" s="16"/>
      <c r="G133" s="16"/>
      <c r="H133" s="16"/>
      <c r="I133" s="16"/>
      <c r="J133" s="16"/>
      <c r="K133" s="16"/>
      <c r="L133" s="414"/>
      <c r="M133" s="115" t="str">
        <f t="shared" si="1"/>
        <v xml:space="preserve">   </v>
      </c>
    </row>
    <row r="134" spans="1:13" hidden="1" x14ac:dyDescent="0.2">
      <c r="A134" s="418"/>
      <c r="B134" s="235" t="str">
        <f>Capacidades!M427</f>
        <v xml:space="preserve">   </v>
      </c>
      <c r="C134" s="236"/>
      <c r="D134" s="15"/>
      <c r="E134" s="15"/>
      <c r="F134" s="16"/>
      <c r="G134" s="16"/>
      <c r="H134" s="16"/>
      <c r="I134" s="16"/>
      <c r="J134" s="16"/>
      <c r="K134" s="16"/>
      <c r="L134" s="414"/>
      <c r="M134" s="115" t="str">
        <f t="shared" si="1"/>
        <v xml:space="preserve">   </v>
      </c>
    </row>
    <row r="135" spans="1:13" hidden="1" x14ac:dyDescent="0.2">
      <c r="A135" s="418"/>
      <c r="B135" s="235" t="str">
        <f>Capacidades!M428</f>
        <v xml:space="preserve">   </v>
      </c>
      <c r="C135" s="236"/>
      <c r="D135" s="15"/>
      <c r="E135" s="15"/>
      <c r="F135" s="16"/>
      <c r="G135" s="16"/>
      <c r="H135" s="16"/>
      <c r="I135" s="16"/>
      <c r="J135" s="16"/>
      <c r="K135" s="16"/>
      <c r="L135" s="414"/>
      <c r="M135" s="115" t="str">
        <f t="shared" si="1"/>
        <v xml:space="preserve">   </v>
      </c>
    </row>
    <row r="136" spans="1:13" hidden="1" x14ac:dyDescent="0.2">
      <c r="A136" s="418"/>
      <c r="B136" s="235" t="str">
        <f>Capacidades!M429</f>
        <v xml:space="preserve">   </v>
      </c>
      <c r="C136" s="236"/>
      <c r="D136" s="15"/>
      <c r="E136" s="15"/>
      <c r="F136" s="16"/>
      <c r="G136" s="16"/>
      <c r="H136" s="16"/>
      <c r="I136" s="16"/>
      <c r="J136" s="16"/>
      <c r="K136" s="16"/>
      <c r="L136" s="414"/>
      <c r="M136" s="115" t="str">
        <f t="shared" si="1"/>
        <v xml:space="preserve">   </v>
      </c>
    </row>
    <row r="137" spans="1:13" hidden="1" x14ac:dyDescent="0.2">
      <c r="A137" s="419"/>
      <c r="B137" s="235" t="str">
        <f>Capacidades!M430</f>
        <v xml:space="preserve">   </v>
      </c>
      <c r="C137" s="236"/>
      <c r="D137" s="17"/>
      <c r="E137" s="17"/>
      <c r="F137" s="18"/>
      <c r="G137" s="18"/>
      <c r="H137" s="18"/>
      <c r="I137" s="18"/>
      <c r="J137" s="18"/>
      <c r="K137" s="18"/>
      <c r="L137" s="415"/>
      <c r="M137" s="115" t="str">
        <f t="shared" si="1"/>
        <v xml:space="preserve">   </v>
      </c>
    </row>
    <row r="138" spans="1:13" hidden="1" x14ac:dyDescent="0.2">
      <c r="A138" s="417" t="str">
        <f>Capacidades!L431</f>
        <v xml:space="preserve">       </v>
      </c>
      <c r="B138" s="235" t="str">
        <f>Capacidades!M431</f>
        <v xml:space="preserve">   </v>
      </c>
      <c r="C138" s="236"/>
      <c r="D138" s="13">
        <f>Organización_Modular!F53</f>
        <v>0</v>
      </c>
      <c r="E138" s="13">
        <f>Organización_Modular!G53</f>
        <v>0</v>
      </c>
      <c r="F138" s="13">
        <f>Organización_Modular!H53</f>
        <v>0</v>
      </c>
      <c r="G138" s="13">
        <f>Organización_Modular!I53</f>
        <v>0</v>
      </c>
      <c r="H138" s="14">
        <f>SUM(F138:G138)</f>
        <v>0</v>
      </c>
      <c r="I138" s="14">
        <f>F138*16</f>
        <v>0</v>
      </c>
      <c r="J138" s="14">
        <f>G138*32</f>
        <v>0</v>
      </c>
      <c r="K138" s="14">
        <f>SUM(I138:J138)</f>
        <v>0</v>
      </c>
      <c r="L138" s="413"/>
      <c r="M138" s="115" t="str">
        <f t="shared" si="1"/>
        <v xml:space="preserve">   </v>
      </c>
    </row>
    <row r="139" spans="1:13" hidden="1" x14ac:dyDescent="0.2">
      <c r="A139" s="418"/>
      <c r="B139" s="235" t="str">
        <f>Capacidades!M432</f>
        <v xml:space="preserve">   </v>
      </c>
      <c r="C139" s="236"/>
      <c r="D139" s="15"/>
      <c r="E139" s="15"/>
      <c r="F139" s="16"/>
      <c r="G139" s="16"/>
      <c r="H139" s="16"/>
      <c r="I139" s="16"/>
      <c r="J139" s="16"/>
      <c r="K139" s="16"/>
      <c r="L139" s="414"/>
      <c r="M139" s="115" t="str">
        <f t="shared" si="1"/>
        <v xml:space="preserve">   </v>
      </c>
    </row>
    <row r="140" spans="1:13" hidden="1" x14ac:dyDescent="0.2">
      <c r="A140" s="418"/>
      <c r="B140" s="235" t="str">
        <f>Capacidades!M433</f>
        <v xml:space="preserve">   </v>
      </c>
      <c r="C140" s="236"/>
      <c r="D140" s="15"/>
      <c r="E140" s="15"/>
      <c r="F140" s="16"/>
      <c r="G140" s="16"/>
      <c r="H140" s="16"/>
      <c r="I140" s="16"/>
      <c r="J140" s="16"/>
      <c r="K140" s="16"/>
      <c r="L140" s="414"/>
      <c r="M140" s="115" t="str">
        <f t="shared" si="1"/>
        <v xml:space="preserve">   </v>
      </c>
    </row>
    <row r="141" spans="1:13" hidden="1" x14ac:dyDescent="0.2">
      <c r="A141" s="418"/>
      <c r="B141" s="235" t="str">
        <f>Capacidades!M434</f>
        <v xml:space="preserve">   </v>
      </c>
      <c r="C141" s="236"/>
      <c r="D141" s="15"/>
      <c r="E141" s="15"/>
      <c r="F141" s="16"/>
      <c r="G141" s="16"/>
      <c r="H141" s="16"/>
      <c r="I141" s="16"/>
      <c r="J141" s="16"/>
      <c r="K141" s="16"/>
      <c r="L141" s="414"/>
      <c r="M141" s="115" t="str">
        <f t="shared" si="1"/>
        <v xml:space="preserve">   </v>
      </c>
    </row>
    <row r="142" spans="1:13" hidden="1" x14ac:dyDescent="0.2">
      <c r="A142" s="418"/>
      <c r="B142" s="235" t="str">
        <f>Capacidades!M435</f>
        <v xml:space="preserve">   </v>
      </c>
      <c r="C142" s="236"/>
      <c r="D142" s="15"/>
      <c r="E142" s="15"/>
      <c r="F142" s="16"/>
      <c r="G142" s="16"/>
      <c r="H142" s="16"/>
      <c r="I142" s="16"/>
      <c r="J142" s="16"/>
      <c r="K142" s="16"/>
      <c r="L142" s="414"/>
      <c r="M142" s="115" t="str">
        <f t="shared" si="1"/>
        <v xml:space="preserve">   </v>
      </c>
    </row>
    <row r="143" spans="1:13" hidden="1" x14ac:dyDescent="0.2">
      <c r="A143" s="418"/>
      <c r="B143" s="235" t="str">
        <f>Capacidades!M436</f>
        <v xml:space="preserve">   </v>
      </c>
      <c r="C143" s="236"/>
      <c r="D143" s="15"/>
      <c r="E143" s="15"/>
      <c r="F143" s="16"/>
      <c r="G143" s="16"/>
      <c r="H143" s="16"/>
      <c r="I143" s="16"/>
      <c r="J143" s="16"/>
      <c r="K143" s="16"/>
      <c r="L143" s="414"/>
      <c r="M143" s="115" t="str">
        <f t="shared" si="1"/>
        <v xml:space="preserve">   </v>
      </c>
    </row>
    <row r="144" spans="1:13" hidden="1" x14ac:dyDescent="0.2">
      <c r="A144" s="418"/>
      <c r="B144" s="235" t="str">
        <f>Capacidades!M437</f>
        <v xml:space="preserve">   </v>
      </c>
      <c r="C144" s="236"/>
      <c r="D144" s="15"/>
      <c r="E144" s="15"/>
      <c r="F144" s="16"/>
      <c r="G144" s="16"/>
      <c r="H144" s="16"/>
      <c r="I144" s="16"/>
      <c r="J144" s="16"/>
      <c r="K144" s="16"/>
      <c r="L144" s="414"/>
      <c r="M144" s="115" t="str">
        <f t="shared" si="1"/>
        <v xml:space="preserve">   </v>
      </c>
    </row>
    <row r="145" spans="1:13" hidden="1" x14ac:dyDescent="0.2">
      <c r="A145" s="418"/>
      <c r="B145" s="235" t="str">
        <f>Capacidades!M438</f>
        <v xml:space="preserve">   </v>
      </c>
      <c r="C145" s="236"/>
      <c r="D145" s="15"/>
      <c r="E145" s="15"/>
      <c r="F145" s="16"/>
      <c r="G145" s="16"/>
      <c r="H145" s="16"/>
      <c r="I145" s="16"/>
      <c r="J145" s="16"/>
      <c r="K145" s="16"/>
      <c r="L145" s="414"/>
      <c r="M145" s="115" t="str">
        <f t="shared" si="1"/>
        <v xml:space="preserve">   </v>
      </c>
    </row>
    <row r="146" spans="1:13" hidden="1" x14ac:dyDescent="0.2">
      <c r="A146" s="418"/>
      <c r="B146" s="235" t="str">
        <f>Capacidades!M439</f>
        <v xml:space="preserve">   </v>
      </c>
      <c r="C146" s="236"/>
      <c r="D146" s="15"/>
      <c r="E146" s="15"/>
      <c r="F146" s="16"/>
      <c r="G146" s="16"/>
      <c r="H146" s="16"/>
      <c r="I146" s="16"/>
      <c r="J146" s="16"/>
      <c r="K146" s="16"/>
      <c r="L146" s="414"/>
      <c r="M146" s="115" t="str">
        <f t="shared" si="1"/>
        <v xml:space="preserve">   </v>
      </c>
    </row>
    <row r="147" spans="1:13" hidden="1" x14ac:dyDescent="0.2">
      <c r="A147" s="419"/>
      <c r="B147" s="235" t="str">
        <f>Capacidades!M440</f>
        <v xml:space="preserve">   </v>
      </c>
      <c r="C147" s="236"/>
      <c r="D147" s="17"/>
      <c r="E147" s="17"/>
      <c r="F147" s="18"/>
      <c r="G147" s="18"/>
      <c r="H147" s="18"/>
      <c r="I147" s="18"/>
      <c r="J147" s="18"/>
      <c r="K147" s="18"/>
      <c r="L147" s="415"/>
      <c r="M147" s="115" t="str">
        <f t="shared" ref="M147:M210" si="2">B147</f>
        <v xml:space="preserve">   </v>
      </c>
    </row>
    <row r="148" spans="1:13" hidden="1" x14ac:dyDescent="0.2">
      <c r="A148" s="417" t="str">
        <f>Capacidades!L441</f>
        <v xml:space="preserve">       </v>
      </c>
      <c r="B148" s="235" t="str">
        <f>Capacidades!M441</f>
        <v xml:space="preserve">   </v>
      </c>
      <c r="C148" s="236"/>
      <c r="D148" s="13">
        <f>Organización_Modular!F54</f>
        <v>0</v>
      </c>
      <c r="E148" s="13">
        <f>Organización_Modular!G54</f>
        <v>0</v>
      </c>
      <c r="F148" s="13">
        <f>Organización_Modular!H54</f>
        <v>0</v>
      </c>
      <c r="G148" s="13">
        <f>Organización_Modular!I54</f>
        <v>0</v>
      </c>
      <c r="H148" s="14">
        <f>SUM(F148:G148)</f>
        <v>0</v>
      </c>
      <c r="I148" s="14">
        <f>F148*16</f>
        <v>0</v>
      </c>
      <c r="J148" s="14">
        <f>G148*32</f>
        <v>0</v>
      </c>
      <c r="K148" s="14">
        <f>SUM(I148:J148)</f>
        <v>0</v>
      </c>
      <c r="L148" s="413"/>
      <c r="M148" s="115" t="str">
        <f t="shared" si="2"/>
        <v xml:space="preserve">   </v>
      </c>
    </row>
    <row r="149" spans="1:13" hidden="1" x14ac:dyDescent="0.2">
      <c r="A149" s="418"/>
      <c r="B149" s="235" t="str">
        <f>Capacidades!M442</f>
        <v xml:space="preserve">   </v>
      </c>
      <c r="C149" s="236"/>
      <c r="D149" s="15"/>
      <c r="E149" s="15"/>
      <c r="F149" s="16"/>
      <c r="G149" s="16"/>
      <c r="H149" s="16"/>
      <c r="I149" s="16"/>
      <c r="J149" s="16"/>
      <c r="K149" s="16"/>
      <c r="L149" s="414"/>
      <c r="M149" s="115" t="str">
        <f t="shared" si="2"/>
        <v xml:space="preserve">   </v>
      </c>
    </row>
    <row r="150" spans="1:13" hidden="1" x14ac:dyDescent="0.2">
      <c r="A150" s="418"/>
      <c r="B150" s="235" t="str">
        <f>Capacidades!M443</f>
        <v xml:space="preserve">   </v>
      </c>
      <c r="C150" s="236"/>
      <c r="D150" s="15"/>
      <c r="E150" s="15"/>
      <c r="F150" s="16"/>
      <c r="G150" s="16"/>
      <c r="H150" s="16"/>
      <c r="I150" s="16"/>
      <c r="J150" s="16"/>
      <c r="K150" s="16"/>
      <c r="L150" s="414"/>
      <c r="M150" s="115" t="str">
        <f t="shared" si="2"/>
        <v xml:space="preserve">   </v>
      </c>
    </row>
    <row r="151" spans="1:13" hidden="1" x14ac:dyDescent="0.2">
      <c r="A151" s="418"/>
      <c r="B151" s="235" t="str">
        <f>Capacidades!M444</f>
        <v xml:space="preserve">   </v>
      </c>
      <c r="C151" s="236"/>
      <c r="D151" s="15"/>
      <c r="E151" s="15"/>
      <c r="F151" s="16"/>
      <c r="G151" s="16"/>
      <c r="H151" s="16"/>
      <c r="I151" s="16"/>
      <c r="J151" s="16"/>
      <c r="K151" s="16"/>
      <c r="L151" s="414"/>
      <c r="M151" s="115" t="str">
        <f t="shared" si="2"/>
        <v xml:space="preserve">   </v>
      </c>
    </row>
    <row r="152" spans="1:13" hidden="1" x14ac:dyDescent="0.2">
      <c r="A152" s="418"/>
      <c r="B152" s="235" t="str">
        <f>Capacidades!M445</f>
        <v xml:space="preserve">   </v>
      </c>
      <c r="C152" s="236"/>
      <c r="D152" s="15"/>
      <c r="E152" s="15"/>
      <c r="F152" s="16"/>
      <c r="G152" s="16"/>
      <c r="H152" s="16"/>
      <c r="I152" s="16"/>
      <c r="J152" s="16"/>
      <c r="K152" s="16"/>
      <c r="L152" s="414"/>
      <c r="M152" s="115" t="str">
        <f t="shared" si="2"/>
        <v xml:space="preserve">   </v>
      </c>
    </row>
    <row r="153" spans="1:13" hidden="1" x14ac:dyDescent="0.2">
      <c r="A153" s="418"/>
      <c r="B153" s="235" t="str">
        <f>Capacidades!M446</f>
        <v xml:space="preserve">   </v>
      </c>
      <c r="C153" s="236"/>
      <c r="D153" s="15"/>
      <c r="E153" s="15"/>
      <c r="F153" s="16"/>
      <c r="G153" s="16"/>
      <c r="H153" s="16"/>
      <c r="I153" s="16"/>
      <c r="J153" s="16"/>
      <c r="K153" s="16"/>
      <c r="L153" s="414"/>
      <c r="M153" s="115" t="str">
        <f t="shared" si="2"/>
        <v xml:space="preserve">   </v>
      </c>
    </row>
    <row r="154" spans="1:13" hidden="1" x14ac:dyDescent="0.2">
      <c r="A154" s="418"/>
      <c r="B154" s="235" t="str">
        <f>Capacidades!M447</f>
        <v xml:space="preserve">   </v>
      </c>
      <c r="C154" s="236"/>
      <c r="D154" s="15"/>
      <c r="E154" s="15"/>
      <c r="F154" s="16"/>
      <c r="G154" s="16"/>
      <c r="H154" s="16"/>
      <c r="I154" s="16"/>
      <c r="J154" s="16"/>
      <c r="K154" s="16"/>
      <c r="L154" s="414"/>
      <c r="M154" s="115" t="str">
        <f t="shared" si="2"/>
        <v xml:space="preserve">   </v>
      </c>
    </row>
    <row r="155" spans="1:13" hidden="1" x14ac:dyDescent="0.2">
      <c r="A155" s="418"/>
      <c r="B155" s="235" t="str">
        <f>Capacidades!M448</f>
        <v xml:space="preserve">   </v>
      </c>
      <c r="C155" s="236"/>
      <c r="D155" s="15"/>
      <c r="E155" s="15"/>
      <c r="F155" s="16"/>
      <c r="G155" s="16"/>
      <c r="H155" s="16"/>
      <c r="I155" s="16"/>
      <c r="J155" s="16"/>
      <c r="K155" s="16"/>
      <c r="L155" s="414"/>
      <c r="M155" s="115" t="str">
        <f t="shared" si="2"/>
        <v xml:space="preserve">   </v>
      </c>
    </row>
    <row r="156" spans="1:13" hidden="1" x14ac:dyDescent="0.2">
      <c r="A156" s="418"/>
      <c r="B156" s="235" t="str">
        <f>Capacidades!M449</f>
        <v xml:space="preserve">   </v>
      </c>
      <c r="C156" s="236"/>
      <c r="D156" s="15"/>
      <c r="E156" s="15"/>
      <c r="F156" s="16"/>
      <c r="G156" s="16"/>
      <c r="H156" s="16"/>
      <c r="I156" s="16"/>
      <c r="J156" s="16"/>
      <c r="K156" s="16"/>
      <c r="L156" s="414"/>
      <c r="M156" s="115" t="str">
        <f t="shared" si="2"/>
        <v xml:space="preserve">   </v>
      </c>
    </row>
    <row r="157" spans="1:13" hidden="1" x14ac:dyDescent="0.2">
      <c r="A157" s="419"/>
      <c r="B157" s="235" t="str">
        <f>Capacidades!M450</f>
        <v xml:space="preserve">   </v>
      </c>
      <c r="C157" s="236"/>
      <c r="D157" s="17"/>
      <c r="E157" s="17"/>
      <c r="F157" s="18"/>
      <c r="G157" s="18"/>
      <c r="H157" s="18"/>
      <c r="I157" s="18"/>
      <c r="J157" s="18"/>
      <c r="K157" s="18"/>
      <c r="L157" s="415"/>
      <c r="M157" s="115" t="str">
        <f t="shared" si="2"/>
        <v xml:space="preserve">   </v>
      </c>
    </row>
    <row r="158" spans="1:13" hidden="1" x14ac:dyDescent="0.2">
      <c r="A158" s="417" t="str">
        <f>Capacidades!L451</f>
        <v xml:space="preserve">       </v>
      </c>
      <c r="B158" s="235" t="str">
        <f>Capacidades!M451</f>
        <v xml:space="preserve">   </v>
      </c>
      <c r="C158" s="236"/>
      <c r="D158" s="13">
        <f>Organización_Modular!F55</f>
        <v>0</v>
      </c>
      <c r="E158" s="13">
        <f>Organización_Modular!G55</f>
        <v>0</v>
      </c>
      <c r="F158" s="13">
        <f>Organización_Modular!H55</f>
        <v>0</v>
      </c>
      <c r="G158" s="13">
        <f>Organización_Modular!I55</f>
        <v>0</v>
      </c>
      <c r="H158" s="14">
        <f>SUM(F158:G158)</f>
        <v>0</v>
      </c>
      <c r="I158" s="14">
        <f>F158*16</f>
        <v>0</v>
      </c>
      <c r="J158" s="14">
        <f>G158*32</f>
        <v>0</v>
      </c>
      <c r="K158" s="14">
        <f>SUM(I158:J158)</f>
        <v>0</v>
      </c>
      <c r="L158" s="413"/>
      <c r="M158" s="115" t="str">
        <f t="shared" si="2"/>
        <v xml:space="preserve">   </v>
      </c>
    </row>
    <row r="159" spans="1:13" hidden="1" x14ac:dyDescent="0.2">
      <c r="A159" s="418"/>
      <c r="B159" s="235" t="str">
        <f>Capacidades!M452</f>
        <v xml:space="preserve">   </v>
      </c>
      <c r="C159" s="236"/>
      <c r="D159" s="15"/>
      <c r="E159" s="15"/>
      <c r="F159" s="16"/>
      <c r="G159" s="16"/>
      <c r="H159" s="16"/>
      <c r="I159" s="16"/>
      <c r="J159" s="16"/>
      <c r="K159" s="16"/>
      <c r="L159" s="414"/>
      <c r="M159" s="115" t="str">
        <f t="shared" si="2"/>
        <v xml:space="preserve">   </v>
      </c>
    </row>
    <row r="160" spans="1:13" hidden="1" x14ac:dyDescent="0.2">
      <c r="A160" s="418"/>
      <c r="B160" s="235" t="str">
        <f>Capacidades!M453</f>
        <v xml:space="preserve">   </v>
      </c>
      <c r="C160" s="236"/>
      <c r="D160" s="15"/>
      <c r="E160" s="15"/>
      <c r="F160" s="16"/>
      <c r="G160" s="16"/>
      <c r="H160" s="16"/>
      <c r="I160" s="16"/>
      <c r="J160" s="16"/>
      <c r="K160" s="16"/>
      <c r="L160" s="414"/>
      <c r="M160" s="115" t="str">
        <f t="shared" si="2"/>
        <v xml:space="preserve">   </v>
      </c>
    </row>
    <row r="161" spans="1:13" hidden="1" x14ac:dyDescent="0.2">
      <c r="A161" s="418"/>
      <c r="B161" s="235" t="str">
        <f>Capacidades!M454</f>
        <v xml:space="preserve">   </v>
      </c>
      <c r="C161" s="236"/>
      <c r="D161" s="15"/>
      <c r="E161" s="15"/>
      <c r="F161" s="16"/>
      <c r="G161" s="16"/>
      <c r="H161" s="16"/>
      <c r="I161" s="16"/>
      <c r="J161" s="16"/>
      <c r="K161" s="16"/>
      <c r="L161" s="414"/>
      <c r="M161" s="115" t="str">
        <f t="shared" si="2"/>
        <v xml:space="preserve">   </v>
      </c>
    </row>
    <row r="162" spans="1:13" hidden="1" x14ac:dyDescent="0.2">
      <c r="A162" s="418"/>
      <c r="B162" s="235" t="str">
        <f>Capacidades!M455</f>
        <v xml:space="preserve">   </v>
      </c>
      <c r="C162" s="236"/>
      <c r="D162" s="15"/>
      <c r="E162" s="15"/>
      <c r="F162" s="16"/>
      <c r="G162" s="16"/>
      <c r="H162" s="16"/>
      <c r="I162" s="16"/>
      <c r="J162" s="16"/>
      <c r="K162" s="16"/>
      <c r="L162" s="414"/>
      <c r="M162" s="115" t="str">
        <f t="shared" si="2"/>
        <v xml:space="preserve">   </v>
      </c>
    </row>
    <row r="163" spans="1:13" hidden="1" x14ac:dyDescent="0.2">
      <c r="A163" s="418"/>
      <c r="B163" s="235" t="str">
        <f>Capacidades!M456</f>
        <v xml:space="preserve">   </v>
      </c>
      <c r="C163" s="236"/>
      <c r="D163" s="15"/>
      <c r="E163" s="15"/>
      <c r="F163" s="16"/>
      <c r="G163" s="16"/>
      <c r="H163" s="16"/>
      <c r="I163" s="16"/>
      <c r="J163" s="16"/>
      <c r="K163" s="16"/>
      <c r="L163" s="414"/>
      <c r="M163" s="115" t="str">
        <f t="shared" si="2"/>
        <v xml:space="preserve">   </v>
      </c>
    </row>
    <row r="164" spans="1:13" hidden="1" x14ac:dyDescent="0.2">
      <c r="A164" s="418"/>
      <c r="B164" s="235" t="str">
        <f>Capacidades!M457</f>
        <v xml:space="preserve">   </v>
      </c>
      <c r="C164" s="236"/>
      <c r="D164" s="15"/>
      <c r="E164" s="15"/>
      <c r="F164" s="16"/>
      <c r="G164" s="16"/>
      <c r="H164" s="16"/>
      <c r="I164" s="16"/>
      <c r="J164" s="16"/>
      <c r="K164" s="16"/>
      <c r="L164" s="414"/>
      <c r="M164" s="115" t="str">
        <f t="shared" si="2"/>
        <v xml:space="preserve">   </v>
      </c>
    </row>
    <row r="165" spans="1:13" hidden="1" x14ac:dyDescent="0.2">
      <c r="A165" s="418"/>
      <c r="B165" s="235" t="str">
        <f>Capacidades!M458</f>
        <v xml:space="preserve">   </v>
      </c>
      <c r="C165" s="236"/>
      <c r="D165" s="15"/>
      <c r="E165" s="15"/>
      <c r="F165" s="16"/>
      <c r="G165" s="16"/>
      <c r="H165" s="16"/>
      <c r="I165" s="16"/>
      <c r="J165" s="16"/>
      <c r="K165" s="16"/>
      <c r="L165" s="414"/>
      <c r="M165" s="115" t="str">
        <f t="shared" si="2"/>
        <v xml:space="preserve">   </v>
      </c>
    </row>
    <row r="166" spans="1:13" hidden="1" x14ac:dyDescent="0.2">
      <c r="A166" s="418"/>
      <c r="B166" s="235" t="str">
        <f>Capacidades!M459</f>
        <v xml:space="preserve">   </v>
      </c>
      <c r="C166" s="236"/>
      <c r="D166" s="15"/>
      <c r="E166" s="15"/>
      <c r="F166" s="16"/>
      <c r="G166" s="16"/>
      <c r="H166" s="16"/>
      <c r="I166" s="16"/>
      <c r="J166" s="16"/>
      <c r="K166" s="16"/>
      <c r="L166" s="414"/>
      <c r="M166" s="115" t="str">
        <f t="shared" si="2"/>
        <v xml:space="preserve">   </v>
      </c>
    </row>
    <row r="167" spans="1:13" hidden="1" x14ac:dyDescent="0.2">
      <c r="A167" s="419"/>
      <c r="B167" s="235" t="str">
        <f>Capacidades!M460</f>
        <v xml:space="preserve">   </v>
      </c>
      <c r="C167" s="236"/>
      <c r="D167" s="17"/>
      <c r="E167" s="17"/>
      <c r="F167" s="18"/>
      <c r="G167" s="18"/>
      <c r="H167" s="18"/>
      <c r="I167" s="18"/>
      <c r="J167" s="18"/>
      <c r="K167" s="18"/>
      <c r="L167" s="415"/>
      <c r="M167" s="115" t="str">
        <f t="shared" si="2"/>
        <v xml:space="preserve">   </v>
      </c>
    </row>
    <row r="168" spans="1:13" hidden="1" x14ac:dyDescent="0.2">
      <c r="A168" s="417" t="str">
        <f>Capacidades!L461</f>
        <v xml:space="preserve">       </v>
      </c>
      <c r="B168" s="235" t="str">
        <f>Capacidades!M461</f>
        <v xml:space="preserve">   </v>
      </c>
      <c r="C168" s="236"/>
      <c r="D168" s="13">
        <f>Organización_Modular!F56</f>
        <v>0</v>
      </c>
      <c r="E168" s="13">
        <f>Organización_Modular!G56</f>
        <v>0</v>
      </c>
      <c r="F168" s="13">
        <f>Organización_Modular!H56</f>
        <v>0</v>
      </c>
      <c r="G168" s="13">
        <f>Organización_Modular!I56</f>
        <v>0</v>
      </c>
      <c r="H168" s="14">
        <f>SUM(F168:G168)</f>
        <v>0</v>
      </c>
      <c r="I168" s="14">
        <f>F168*16</f>
        <v>0</v>
      </c>
      <c r="J168" s="14">
        <f>G168*32</f>
        <v>0</v>
      </c>
      <c r="K168" s="14">
        <f>SUM(I168:J168)</f>
        <v>0</v>
      </c>
      <c r="L168" s="413"/>
      <c r="M168" s="115" t="str">
        <f t="shared" si="2"/>
        <v xml:space="preserve">   </v>
      </c>
    </row>
    <row r="169" spans="1:13" hidden="1" x14ac:dyDescent="0.2">
      <c r="A169" s="418"/>
      <c r="B169" s="235" t="str">
        <f>Capacidades!M462</f>
        <v xml:space="preserve">   </v>
      </c>
      <c r="C169" s="236"/>
      <c r="D169" s="15"/>
      <c r="E169" s="15"/>
      <c r="F169" s="16"/>
      <c r="G169" s="16"/>
      <c r="H169" s="16"/>
      <c r="I169" s="16"/>
      <c r="J169" s="16"/>
      <c r="K169" s="16"/>
      <c r="L169" s="414"/>
      <c r="M169" s="115" t="str">
        <f t="shared" si="2"/>
        <v xml:space="preserve">   </v>
      </c>
    </row>
    <row r="170" spans="1:13" hidden="1" x14ac:dyDescent="0.2">
      <c r="A170" s="418"/>
      <c r="B170" s="235" t="str">
        <f>Capacidades!M463</f>
        <v xml:space="preserve">   </v>
      </c>
      <c r="C170" s="236"/>
      <c r="D170" s="15"/>
      <c r="E170" s="15"/>
      <c r="F170" s="16"/>
      <c r="G170" s="16"/>
      <c r="H170" s="16"/>
      <c r="I170" s="16"/>
      <c r="J170" s="16"/>
      <c r="K170" s="16"/>
      <c r="L170" s="414"/>
      <c r="M170" s="115" t="str">
        <f t="shared" si="2"/>
        <v xml:space="preserve">   </v>
      </c>
    </row>
    <row r="171" spans="1:13" hidden="1" x14ac:dyDescent="0.2">
      <c r="A171" s="418"/>
      <c r="B171" s="235" t="str">
        <f>Capacidades!M464</f>
        <v xml:space="preserve">   </v>
      </c>
      <c r="C171" s="236"/>
      <c r="D171" s="15"/>
      <c r="E171" s="15"/>
      <c r="F171" s="16"/>
      <c r="G171" s="16"/>
      <c r="H171" s="16"/>
      <c r="I171" s="16"/>
      <c r="J171" s="16"/>
      <c r="K171" s="16"/>
      <c r="L171" s="414"/>
      <c r="M171" s="115" t="str">
        <f t="shared" si="2"/>
        <v xml:space="preserve">   </v>
      </c>
    </row>
    <row r="172" spans="1:13" hidden="1" x14ac:dyDescent="0.2">
      <c r="A172" s="418"/>
      <c r="B172" s="235" t="str">
        <f>Capacidades!M465</f>
        <v xml:space="preserve">   </v>
      </c>
      <c r="C172" s="236"/>
      <c r="D172" s="15"/>
      <c r="E172" s="15"/>
      <c r="F172" s="16"/>
      <c r="G172" s="16"/>
      <c r="H172" s="16"/>
      <c r="I172" s="16"/>
      <c r="J172" s="16"/>
      <c r="K172" s="16"/>
      <c r="L172" s="414"/>
      <c r="M172" s="115" t="str">
        <f t="shared" si="2"/>
        <v xml:space="preserve">   </v>
      </c>
    </row>
    <row r="173" spans="1:13" hidden="1" x14ac:dyDescent="0.2">
      <c r="A173" s="418"/>
      <c r="B173" s="235" t="str">
        <f>Capacidades!M466</f>
        <v xml:space="preserve">   </v>
      </c>
      <c r="C173" s="236"/>
      <c r="D173" s="15"/>
      <c r="E173" s="15"/>
      <c r="F173" s="16"/>
      <c r="G173" s="16"/>
      <c r="H173" s="16"/>
      <c r="I173" s="16"/>
      <c r="J173" s="16"/>
      <c r="K173" s="16"/>
      <c r="L173" s="414"/>
      <c r="M173" s="115" t="str">
        <f t="shared" si="2"/>
        <v xml:space="preserve">   </v>
      </c>
    </row>
    <row r="174" spans="1:13" hidden="1" x14ac:dyDescent="0.2">
      <c r="A174" s="418"/>
      <c r="B174" s="235" t="str">
        <f>Capacidades!M467</f>
        <v xml:space="preserve">   </v>
      </c>
      <c r="C174" s="236"/>
      <c r="D174" s="15"/>
      <c r="E174" s="15"/>
      <c r="F174" s="16"/>
      <c r="G174" s="16"/>
      <c r="H174" s="16"/>
      <c r="I174" s="16"/>
      <c r="J174" s="16"/>
      <c r="K174" s="16"/>
      <c r="L174" s="414"/>
      <c r="M174" s="115" t="str">
        <f t="shared" si="2"/>
        <v xml:space="preserve">   </v>
      </c>
    </row>
    <row r="175" spans="1:13" hidden="1" x14ac:dyDescent="0.2">
      <c r="A175" s="418"/>
      <c r="B175" s="235" t="str">
        <f>Capacidades!M468</f>
        <v xml:space="preserve">   </v>
      </c>
      <c r="C175" s="236"/>
      <c r="D175" s="15"/>
      <c r="E175" s="15"/>
      <c r="F175" s="16"/>
      <c r="G175" s="16"/>
      <c r="H175" s="16"/>
      <c r="I175" s="16"/>
      <c r="J175" s="16"/>
      <c r="K175" s="16"/>
      <c r="L175" s="414"/>
      <c r="M175" s="115" t="str">
        <f t="shared" si="2"/>
        <v xml:space="preserve">   </v>
      </c>
    </row>
    <row r="176" spans="1:13" hidden="1" x14ac:dyDescent="0.2">
      <c r="A176" s="418"/>
      <c r="B176" s="235" t="str">
        <f>Capacidades!M469</f>
        <v xml:space="preserve">   </v>
      </c>
      <c r="C176" s="236"/>
      <c r="D176" s="15"/>
      <c r="E176" s="15"/>
      <c r="F176" s="16"/>
      <c r="G176" s="16"/>
      <c r="H176" s="16"/>
      <c r="I176" s="16"/>
      <c r="J176" s="16"/>
      <c r="K176" s="16"/>
      <c r="L176" s="414"/>
      <c r="M176" s="115" t="str">
        <f t="shared" si="2"/>
        <v xml:space="preserve">   </v>
      </c>
    </row>
    <row r="177" spans="1:13" hidden="1" x14ac:dyDescent="0.2">
      <c r="A177" s="419"/>
      <c r="B177" s="235" t="str">
        <f>Capacidades!M470</f>
        <v xml:space="preserve">   </v>
      </c>
      <c r="C177" s="236"/>
      <c r="D177" s="17"/>
      <c r="E177" s="17"/>
      <c r="F177" s="18"/>
      <c r="G177" s="18"/>
      <c r="H177" s="18"/>
      <c r="I177" s="18"/>
      <c r="J177" s="18"/>
      <c r="K177" s="18"/>
      <c r="L177" s="415"/>
      <c r="M177" s="115" t="str">
        <f t="shared" si="2"/>
        <v xml:space="preserve">   </v>
      </c>
    </row>
    <row r="178" spans="1:13" hidden="1" x14ac:dyDescent="0.2">
      <c r="A178" s="417" t="str">
        <f>Capacidades!L471</f>
        <v xml:space="preserve">       </v>
      </c>
      <c r="B178" s="235" t="str">
        <f>Capacidades!M471</f>
        <v xml:space="preserve">   </v>
      </c>
      <c r="C178" s="236"/>
      <c r="D178" s="13">
        <f>Organización_Modular!F57</f>
        <v>0</v>
      </c>
      <c r="E178" s="13">
        <f>Organización_Modular!G57</f>
        <v>0</v>
      </c>
      <c r="F178" s="13">
        <f>Organización_Modular!H57</f>
        <v>0</v>
      </c>
      <c r="G178" s="13">
        <f>Organización_Modular!I57</f>
        <v>0</v>
      </c>
      <c r="H178" s="14">
        <f>SUM(F178:G178)</f>
        <v>0</v>
      </c>
      <c r="I178" s="14">
        <f>F178*16</f>
        <v>0</v>
      </c>
      <c r="J178" s="14">
        <f>G178*32</f>
        <v>0</v>
      </c>
      <c r="K178" s="14">
        <f>SUM(I178:J178)</f>
        <v>0</v>
      </c>
      <c r="L178" s="413"/>
      <c r="M178" s="115" t="str">
        <f t="shared" si="2"/>
        <v xml:space="preserve">   </v>
      </c>
    </row>
    <row r="179" spans="1:13" hidden="1" x14ac:dyDescent="0.2">
      <c r="A179" s="418"/>
      <c r="B179" s="235" t="str">
        <f>Capacidades!M472</f>
        <v xml:space="preserve">   </v>
      </c>
      <c r="C179" s="236"/>
      <c r="D179" s="15"/>
      <c r="E179" s="15"/>
      <c r="F179" s="16"/>
      <c r="G179" s="16"/>
      <c r="H179" s="16"/>
      <c r="I179" s="16"/>
      <c r="J179" s="16"/>
      <c r="K179" s="16"/>
      <c r="L179" s="414"/>
      <c r="M179" s="115" t="str">
        <f t="shared" si="2"/>
        <v xml:space="preserve">   </v>
      </c>
    </row>
    <row r="180" spans="1:13" hidden="1" x14ac:dyDescent="0.2">
      <c r="A180" s="418"/>
      <c r="B180" s="235" t="str">
        <f>Capacidades!M473</f>
        <v xml:space="preserve">   </v>
      </c>
      <c r="C180" s="236"/>
      <c r="D180" s="15"/>
      <c r="E180" s="15"/>
      <c r="F180" s="16"/>
      <c r="G180" s="16"/>
      <c r="H180" s="16"/>
      <c r="I180" s="16"/>
      <c r="J180" s="16"/>
      <c r="K180" s="16"/>
      <c r="L180" s="414"/>
      <c r="M180" s="115" t="str">
        <f t="shared" si="2"/>
        <v xml:space="preserve">   </v>
      </c>
    </row>
    <row r="181" spans="1:13" hidden="1" x14ac:dyDescent="0.2">
      <c r="A181" s="418"/>
      <c r="B181" s="235" t="str">
        <f>Capacidades!M474</f>
        <v xml:space="preserve">   </v>
      </c>
      <c r="C181" s="236"/>
      <c r="D181" s="15"/>
      <c r="E181" s="15"/>
      <c r="F181" s="16"/>
      <c r="G181" s="16"/>
      <c r="H181" s="16"/>
      <c r="I181" s="16"/>
      <c r="J181" s="16"/>
      <c r="K181" s="16"/>
      <c r="L181" s="414"/>
      <c r="M181" s="115" t="str">
        <f t="shared" si="2"/>
        <v xml:space="preserve">   </v>
      </c>
    </row>
    <row r="182" spans="1:13" hidden="1" x14ac:dyDescent="0.2">
      <c r="A182" s="418"/>
      <c r="B182" s="235" t="str">
        <f>Capacidades!M475</f>
        <v xml:space="preserve">   </v>
      </c>
      <c r="C182" s="236"/>
      <c r="D182" s="15"/>
      <c r="E182" s="15"/>
      <c r="F182" s="16"/>
      <c r="G182" s="16"/>
      <c r="H182" s="16"/>
      <c r="I182" s="16"/>
      <c r="J182" s="16"/>
      <c r="K182" s="16"/>
      <c r="L182" s="414"/>
      <c r="M182" s="115" t="str">
        <f t="shared" si="2"/>
        <v xml:space="preserve">   </v>
      </c>
    </row>
    <row r="183" spans="1:13" hidden="1" x14ac:dyDescent="0.2">
      <c r="A183" s="418"/>
      <c r="B183" s="235" t="str">
        <f>Capacidades!M476</f>
        <v xml:space="preserve">   </v>
      </c>
      <c r="C183" s="236"/>
      <c r="D183" s="15"/>
      <c r="E183" s="15"/>
      <c r="F183" s="16"/>
      <c r="G183" s="16"/>
      <c r="H183" s="16"/>
      <c r="I183" s="16"/>
      <c r="J183" s="16"/>
      <c r="K183" s="16"/>
      <c r="L183" s="414"/>
      <c r="M183" s="115" t="str">
        <f t="shared" si="2"/>
        <v xml:space="preserve">   </v>
      </c>
    </row>
    <row r="184" spans="1:13" hidden="1" x14ac:dyDescent="0.2">
      <c r="A184" s="418"/>
      <c r="B184" s="235" t="str">
        <f>Capacidades!M477</f>
        <v xml:space="preserve">   </v>
      </c>
      <c r="C184" s="236"/>
      <c r="D184" s="15"/>
      <c r="E184" s="15"/>
      <c r="F184" s="16"/>
      <c r="G184" s="16"/>
      <c r="H184" s="16"/>
      <c r="I184" s="16"/>
      <c r="J184" s="16"/>
      <c r="K184" s="16"/>
      <c r="L184" s="414"/>
      <c r="M184" s="115" t="str">
        <f t="shared" si="2"/>
        <v xml:space="preserve">   </v>
      </c>
    </row>
    <row r="185" spans="1:13" hidden="1" x14ac:dyDescent="0.2">
      <c r="A185" s="418"/>
      <c r="B185" s="235" t="str">
        <f>Capacidades!M478</f>
        <v xml:space="preserve">   </v>
      </c>
      <c r="C185" s="236"/>
      <c r="D185" s="15"/>
      <c r="E185" s="15"/>
      <c r="F185" s="16"/>
      <c r="G185" s="16"/>
      <c r="H185" s="16"/>
      <c r="I185" s="16"/>
      <c r="J185" s="16"/>
      <c r="K185" s="16"/>
      <c r="L185" s="414"/>
      <c r="M185" s="115" t="str">
        <f t="shared" si="2"/>
        <v xml:space="preserve">   </v>
      </c>
    </row>
    <row r="186" spans="1:13" hidden="1" x14ac:dyDescent="0.2">
      <c r="A186" s="418"/>
      <c r="B186" s="235" t="str">
        <f>Capacidades!M479</f>
        <v xml:space="preserve">   </v>
      </c>
      <c r="C186" s="236"/>
      <c r="D186" s="15"/>
      <c r="E186" s="15"/>
      <c r="F186" s="16"/>
      <c r="G186" s="16"/>
      <c r="H186" s="16"/>
      <c r="I186" s="16"/>
      <c r="J186" s="16"/>
      <c r="K186" s="16"/>
      <c r="L186" s="414"/>
      <c r="M186" s="115" t="str">
        <f t="shared" si="2"/>
        <v xml:space="preserve">   </v>
      </c>
    </row>
    <row r="187" spans="1:13" hidden="1" x14ac:dyDescent="0.2">
      <c r="A187" s="419"/>
      <c r="B187" s="235" t="str">
        <f>Capacidades!M480</f>
        <v xml:space="preserve">   </v>
      </c>
      <c r="C187" s="236"/>
      <c r="D187" s="17"/>
      <c r="E187" s="17"/>
      <c r="F187" s="18"/>
      <c r="G187" s="18"/>
      <c r="H187" s="18"/>
      <c r="I187" s="18"/>
      <c r="J187" s="18"/>
      <c r="K187" s="18"/>
      <c r="L187" s="415"/>
      <c r="M187" s="115" t="str">
        <f t="shared" si="2"/>
        <v xml:space="preserve">   </v>
      </c>
    </row>
    <row r="188" spans="1:13" hidden="1" x14ac:dyDescent="0.2">
      <c r="A188" s="417" t="str">
        <f>Capacidades!L481</f>
        <v xml:space="preserve">       </v>
      </c>
      <c r="B188" s="235" t="str">
        <f>Capacidades!M481</f>
        <v xml:space="preserve">   </v>
      </c>
      <c r="C188" s="236"/>
      <c r="D188" s="13">
        <f>Organización_Modular!F58</f>
        <v>0</v>
      </c>
      <c r="E188" s="13">
        <f>Organización_Modular!G58</f>
        <v>0</v>
      </c>
      <c r="F188" s="13">
        <f>Organización_Modular!H58</f>
        <v>0</v>
      </c>
      <c r="G188" s="13">
        <f>Organización_Modular!I58</f>
        <v>0</v>
      </c>
      <c r="H188" s="14">
        <f>SUM(F188:G188)</f>
        <v>0</v>
      </c>
      <c r="I188" s="14">
        <f>F188*16</f>
        <v>0</v>
      </c>
      <c r="J188" s="14">
        <f>G188*32</f>
        <v>0</v>
      </c>
      <c r="K188" s="14">
        <f>SUM(I188:J188)</f>
        <v>0</v>
      </c>
      <c r="L188" s="413"/>
      <c r="M188" s="115" t="str">
        <f t="shared" si="2"/>
        <v xml:space="preserve">   </v>
      </c>
    </row>
    <row r="189" spans="1:13" hidden="1" x14ac:dyDescent="0.2">
      <c r="A189" s="418"/>
      <c r="B189" s="235" t="str">
        <f>Capacidades!M482</f>
        <v xml:space="preserve">   </v>
      </c>
      <c r="C189" s="236"/>
      <c r="D189" s="15"/>
      <c r="E189" s="15"/>
      <c r="F189" s="16"/>
      <c r="G189" s="16"/>
      <c r="H189" s="16"/>
      <c r="I189" s="16"/>
      <c r="J189" s="16"/>
      <c r="K189" s="16"/>
      <c r="L189" s="414"/>
      <c r="M189" s="115" t="str">
        <f t="shared" si="2"/>
        <v xml:space="preserve">   </v>
      </c>
    </row>
    <row r="190" spans="1:13" hidden="1" x14ac:dyDescent="0.2">
      <c r="A190" s="418"/>
      <c r="B190" s="235" t="str">
        <f>Capacidades!M483</f>
        <v xml:space="preserve">   </v>
      </c>
      <c r="C190" s="236"/>
      <c r="D190" s="15"/>
      <c r="E190" s="15"/>
      <c r="F190" s="16"/>
      <c r="G190" s="16"/>
      <c r="H190" s="16"/>
      <c r="I190" s="16"/>
      <c r="J190" s="16"/>
      <c r="K190" s="16"/>
      <c r="L190" s="414"/>
      <c r="M190" s="115" t="str">
        <f t="shared" si="2"/>
        <v xml:space="preserve">   </v>
      </c>
    </row>
    <row r="191" spans="1:13" hidden="1" x14ac:dyDescent="0.2">
      <c r="A191" s="418"/>
      <c r="B191" s="235" t="str">
        <f>Capacidades!M484</f>
        <v xml:space="preserve">   </v>
      </c>
      <c r="C191" s="236"/>
      <c r="D191" s="15"/>
      <c r="E191" s="15"/>
      <c r="F191" s="16"/>
      <c r="G191" s="16"/>
      <c r="H191" s="16"/>
      <c r="I191" s="16"/>
      <c r="J191" s="16"/>
      <c r="K191" s="16"/>
      <c r="L191" s="414"/>
      <c r="M191" s="115" t="str">
        <f t="shared" si="2"/>
        <v xml:space="preserve">   </v>
      </c>
    </row>
    <row r="192" spans="1:13" hidden="1" x14ac:dyDescent="0.2">
      <c r="A192" s="418"/>
      <c r="B192" s="235" t="str">
        <f>Capacidades!M485</f>
        <v xml:space="preserve">   </v>
      </c>
      <c r="C192" s="236"/>
      <c r="D192" s="15"/>
      <c r="E192" s="15"/>
      <c r="F192" s="16"/>
      <c r="G192" s="16"/>
      <c r="H192" s="16"/>
      <c r="I192" s="16"/>
      <c r="J192" s="16"/>
      <c r="K192" s="16"/>
      <c r="L192" s="414"/>
      <c r="M192" s="115" t="str">
        <f t="shared" si="2"/>
        <v xml:space="preserve">   </v>
      </c>
    </row>
    <row r="193" spans="1:13" hidden="1" x14ac:dyDescent="0.2">
      <c r="A193" s="418"/>
      <c r="B193" s="235" t="str">
        <f>Capacidades!M486</f>
        <v xml:space="preserve">   </v>
      </c>
      <c r="C193" s="236"/>
      <c r="D193" s="15"/>
      <c r="E193" s="15"/>
      <c r="F193" s="16"/>
      <c r="G193" s="16"/>
      <c r="H193" s="16"/>
      <c r="I193" s="16"/>
      <c r="J193" s="16"/>
      <c r="K193" s="16"/>
      <c r="L193" s="414"/>
      <c r="M193" s="115" t="str">
        <f t="shared" si="2"/>
        <v xml:space="preserve">   </v>
      </c>
    </row>
    <row r="194" spans="1:13" hidden="1" x14ac:dyDescent="0.2">
      <c r="A194" s="418"/>
      <c r="B194" s="235" t="str">
        <f>Capacidades!M487</f>
        <v xml:space="preserve">   </v>
      </c>
      <c r="C194" s="236"/>
      <c r="D194" s="15"/>
      <c r="E194" s="15"/>
      <c r="F194" s="16"/>
      <c r="G194" s="16"/>
      <c r="H194" s="16"/>
      <c r="I194" s="16"/>
      <c r="J194" s="16"/>
      <c r="K194" s="16"/>
      <c r="L194" s="414"/>
      <c r="M194" s="115" t="str">
        <f t="shared" si="2"/>
        <v xml:space="preserve">   </v>
      </c>
    </row>
    <row r="195" spans="1:13" hidden="1" x14ac:dyDescent="0.2">
      <c r="A195" s="418"/>
      <c r="B195" s="235" t="str">
        <f>Capacidades!M488</f>
        <v xml:space="preserve">   </v>
      </c>
      <c r="C195" s="236"/>
      <c r="D195" s="15"/>
      <c r="E195" s="15"/>
      <c r="F195" s="16"/>
      <c r="G195" s="16"/>
      <c r="H195" s="16"/>
      <c r="I195" s="16"/>
      <c r="J195" s="16"/>
      <c r="K195" s="16"/>
      <c r="L195" s="414"/>
      <c r="M195" s="115" t="str">
        <f t="shared" si="2"/>
        <v xml:space="preserve">   </v>
      </c>
    </row>
    <row r="196" spans="1:13" hidden="1" x14ac:dyDescent="0.2">
      <c r="A196" s="418"/>
      <c r="B196" s="235" t="str">
        <f>Capacidades!M489</f>
        <v xml:space="preserve">   </v>
      </c>
      <c r="C196" s="236"/>
      <c r="D196" s="15"/>
      <c r="E196" s="15"/>
      <c r="F196" s="16"/>
      <c r="G196" s="16"/>
      <c r="H196" s="16"/>
      <c r="I196" s="16"/>
      <c r="J196" s="16"/>
      <c r="K196" s="16"/>
      <c r="L196" s="414"/>
      <c r="M196" s="115" t="str">
        <f t="shared" si="2"/>
        <v xml:space="preserve">   </v>
      </c>
    </row>
    <row r="197" spans="1:13" hidden="1" x14ac:dyDescent="0.2">
      <c r="A197" s="419"/>
      <c r="B197" s="235" t="str">
        <f>Capacidades!M490</f>
        <v xml:space="preserve">   </v>
      </c>
      <c r="C197" s="236"/>
      <c r="D197" s="17"/>
      <c r="E197" s="17"/>
      <c r="F197" s="18"/>
      <c r="G197" s="18"/>
      <c r="H197" s="18"/>
      <c r="I197" s="18"/>
      <c r="J197" s="18"/>
      <c r="K197" s="18"/>
      <c r="L197" s="415"/>
      <c r="M197" s="115" t="str">
        <f t="shared" si="2"/>
        <v xml:space="preserve">   </v>
      </c>
    </row>
    <row r="198" spans="1:13" hidden="1" x14ac:dyDescent="0.2">
      <c r="A198" s="417" t="str">
        <f>Capacidades!L491</f>
        <v xml:space="preserve">       </v>
      </c>
      <c r="B198" s="235" t="str">
        <f>Capacidades!M491</f>
        <v xml:space="preserve">   </v>
      </c>
      <c r="C198" s="236"/>
      <c r="D198" s="13">
        <f>Organización_Modular!F59</f>
        <v>0</v>
      </c>
      <c r="E198" s="13">
        <f>Organización_Modular!G59</f>
        <v>0</v>
      </c>
      <c r="F198" s="13">
        <f>Organización_Modular!H59</f>
        <v>0</v>
      </c>
      <c r="G198" s="13">
        <f>Organización_Modular!I59</f>
        <v>0</v>
      </c>
      <c r="H198" s="14">
        <f>SUM(F198:G198)</f>
        <v>0</v>
      </c>
      <c r="I198" s="14">
        <f>F198*16</f>
        <v>0</v>
      </c>
      <c r="J198" s="14">
        <f>G198*32</f>
        <v>0</v>
      </c>
      <c r="K198" s="14">
        <f>SUM(I198:J198)</f>
        <v>0</v>
      </c>
      <c r="L198" s="413"/>
      <c r="M198" s="115" t="str">
        <f t="shared" si="2"/>
        <v xml:space="preserve">   </v>
      </c>
    </row>
    <row r="199" spans="1:13" hidden="1" x14ac:dyDescent="0.2">
      <c r="A199" s="418"/>
      <c r="B199" s="235" t="str">
        <f>Capacidades!M492</f>
        <v xml:space="preserve">   </v>
      </c>
      <c r="C199" s="236"/>
      <c r="D199" s="15"/>
      <c r="E199" s="15"/>
      <c r="F199" s="16"/>
      <c r="G199" s="16"/>
      <c r="H199" s="16"/>
      <c r="I199" s="16"/>
      <c r="J199" s="16"/>
      <c r="K199" s="16"/>
      <c r="L199" s="414"/>
      <c r="M199" s="115" t="str">
        <f t="shared" si="2"/>
        <v xml:space="preserve">   </v>
      </c>
    </row>
    <row r="200" spans="1:13" hidden="1" x14ac:dyDescent="0.2">
      <c r="A200" s="418"/>
      <c r="B200" s="235" t="str">
        <f>Capacidades!M493</f>
        <v xml:space="preserve">   </v>
      </c>
      <c r="C200" s="236"/>
      <c r="D200" s="15"/>
      <c r="E200" s="15"/>
      <c r="F200" s="16"/>
      <c r="G200" s="16"/>
      <c r="H200" s="16"/>
      <c r="I200" s="16"/>
      <c r="J200" s="16"/>
      <c r="K200" s="16"/>
      <c r="L200" s="414"/>
      <c r="M200" s="115" t="str">
        <f t="shared" si="2"/>
        <v xml:space="preserve">   </v>
      </c>
    </row>
    <row r="201" spans="1:13" hidden="1" x14ac:dyDescent="0.2">
      <c r="A201" s="418"/>
      <c r="B201" s="235" t="str">
        <f>Capacidades!M494</f>
        <v xml:space="preserve">   </v>
      </c>
      <c r="C201" s="236"/>
      <c r="D201" s="15"/>
      <c r="E201" s="15"/>
      <c r="F201" s="16"/>
      <c r="G201" s="16"/>
      <c r="H201" s="16"/>
      <c r="I201" s="16"/>
      <c r="J201" s="16"/>
      <c r="K201" s="16"/>
      <c r="L201" s="414"/>
      <c r="M201" s="115" t="str">
        <f t="shared" si="2"/>
        <v xml:space="preserve">   </v>
      </c>
    </row>
    <row r="202" spans="1:13" hidden="1" x14ac:dyDescent="0.2">
      <c r="A202" s="418"/>
      <c r="B202" s="235" t="str">
        <f>Capacidades!M495</f>
        <v xml:space="preserve">   </v>
      </c>
      <c r="C202" s="236"/>
      <c r="D202" s="15"/>
      <c r="E202" s="15"/>
      <c r="F202" s="16"/>
      <c r="G202" s="16"/>
      <c r="H202" s="16"/>
      <c r="I202" s="16"/>
      <c r="J202" s="16"/>
      <c r="K202" s="16"/>
      <c r="L202" s="414"/>
      <c r="M202" s="115" t="str">
        <f t="shared" si="2"/>
        <v xml:space="preserve">   </v>
      </c>
    </row>
    <row r="203" spans="1:13" hidden="1" x14ac:dyDescent="0.2">
      <c r="A203" s="418"/>
      <c r="B203" s="235" t="str">
        <f>Capacidades!M496</f>
        <v xml:space="preserve">   </v>
      </c>
      <c r="C203" s="236"/>
      <c r="D203" s="15"/>
      <c r="E203" s="15"/>
      <c r="F203" s="16"/>
      <c r="G203" s="16"/>
      <c r="H203" s="16"/>
      <c r="I203" s="16"/>
      <c r="J203" s="16"/>
      <c r="K203" s="16"/>
      <c r="L203" s="414"/>
      <c r="M203" s="115" t="str">
        <f t="shared" si="2"/>
        <v xml:space="preserve">   </v>
      </c>
    </row>
    <row r="204" spans="1:13" hidden="1" x14ac:dyDescent="0.2">
      <c r="A204" s="418"/>
      <c r="B204" s="235" t="str">
        <f>Capacidades!M497</f>
        <v xml:space="preserve">   </v>
      </c>
      <c r="C204" s="236"/>
      <c r="D204" s="15"/>
      <c r="E204" s="15"/>
      <c r="F204" s="16"/>
      <c r="G204" s="16"/>
      <c r="H204" s="16"/>
      <c r="I204" s="16"/>
      <c r="J204" s="16"/>
      <c r="K204" s="16"/>
      <c r="L204" s="414"/>
      <c r="M204" s="115" t="str">
        <f t="shared" si="2"/>
        <v xml:space="preserve">   </v>
      </c>
    </row>
    <row r="205" spans="1:13" hidden="1" x14ac:dyDescent="0.2">
      <c r="A205" s="418"/>
      <c r="B205" s="235" t="str">
        <f>Capacidades!M498</f>
        <v xml:space="preserve">   </v>
      </c>
      <c r="C205" s="236"/>
      <c r="D205" s="15"/>
      <c r="E205" s="15"/>
      <c r="F205" s="16"/>
      <c r="G205" s="16"/>
      <c r="H205" s="16"/>
      <c r="I205" s="16"/>
      <c r="J205" s="16"/>
      <c r="K205" s="16"/>
      <c r="L205" s="414"/>
      <c r="M205" s="115" t="str">
        <f t="shared" si="2"/>
        <v xml:space="preserve">   </v>
      </c>
    </row>
    <row r="206" spans="1:13" hidden="1" x14ac:dyDescent="0.2">
      <c r="A206" s="418"/>
      <c r="B206" s="235" t="str">
        <f>Capacidades!M499</f>
        <v xml:space="preserve">   </v>
      </c>
      <c r="C206" s="236"/>
      <c r="D206" s="15"/>
      <c r="E206" s="15"/>
      <c r="F206" s="16"/>
      <c r="G206" s="16"/>
      <c r="H206" s="16"/>
      <c r="I206" s="16"/>
      <c r="J206" s="16"/>
      <c r="K206" s="16"/>
      <c r="L206" s="414"/>
      <c r="M206" s="115" t="str">
        <f t="shared" si="2"/>
        <v xml:space="preserve">   </v>
      </c>
    </row>
    <row r="207" spans="1:13" hidden="1" x14ac:dyDescent="0.2">
      <c r="A207" s="419"/>
      <c r="B207" s="235" t="str">
        <f>Capacidades!M500</f>
        <v xml:space="preserve">   </v>
      </c>
      <c r="C207" s="236"/>
      <c r="D207" s="17"/>
      <c r="E207" s="17"/>
      <c r="F207" s="18"/>
      <c r="G207" s="18"/>
      <c r="H207" s="18"/>
      <c r="I207" s="18"/>
      <c r="J207" s="18"/>
      <c r="K207" s="18"/>
      <c r="L207" s="415"/>
      <c r="M207" s="115" t="str">
        <f t="shared" si="2"/>
        <v xml:space="preserve">   </v>
      </c>
    </row>
    <row r="208" spans="1:13" hidden="1" x14ac:dyDescent="0.2">
      <c r="A208" s="417" t="str">
        <f>Capacidades!L501</f>
        <v xml:space="preserve">       </v>
      </c>
      <c r="B208" s="235" t="str">
        <f>Capacidades!M501</f>
        <v xml:space="preserve">   </v>
      </c>
      <c r="C208" s="236"/>
      <c r="D208" s="13">
        <f>Organización_Modular!F60</f>
        <v>0</v>
      </c>
      <c r="E208" s="13">
        <f>Organización_Modular!G60</f>
        <v>0</v>
      </c>
      <c r="F208" s="13">
        <f>Organización_Modular!H60</f>
        <v>0</v>
      </c>
      <c r="G208" s="13">
        <f>Organización_Modular!I60</f>
        <v>0</v>
      </c>
      <c r="H208" s="14">
        <f>SUM(F208:G208)</f>
        <v>0</v>
      </c>
      <c r="I208" s="14">
        <f>F208*16</f>
        <v>0</v>
      </c>
      <c r="J208" s="14">
        <f>G208*32</f>
        <v>0</v>
      </c>
      <c r="K208" s="14">
        <f>SUM(I208:J208)</f>
        <v>0</v>
      </c>
      <c r="L208" s="413"/>
      <c r="M208" s="115" t="str">
        <f t="shared" si="2"/>
        <v xml:space="preserve">   </v>
      </c>
    </row>
    <row r="209" spans="1:13" hidden="1" x14ac:dyDescent="0.2">
      <c r="A209" s="418"/>
      <c r="B209" s="235" t="str">
        <f>Capacidades!M502</f>
        <v xml:space="preserve">   </v>
      </c>
      <c r="C209" s="236"/>
      <c r="D209" s="15"/>
      <c r="E209" s="15"/>
      <c r="F209" s="16"/>
      <c r="G209" s="16"/>
      <c r="H209" s="16"/>
      <c r="I209" s="16"/>
      <c r="J209" s="16"/>
      <c r="K209" s="16"/>
      <c r="L209" s="414"/>
      <c r="M209" s="115" t="str">
        <f t="shared" si="2"/>
        <v xml:space="preserve">   </v>
      </c>
    </row>
    <row r="210" spans="1:13" hidden="1" x14ac:dyDescent="0.2">
      <c r="A210" s="418"/>
      <c r="B210" s="235" t="str">
        <f>Capacidades!M503</f>
        <v xml:space="preserve">   </v>
      </c>
      <c r="C210" s="236"/>
      <c r="D210" s="15"/>
      <c r="E210" s="15"/>
      <c r="F210" s="16"/>
      <c r="G210" s="16"/>
      <c r="H210" s="16"/>
      <c r="I210" s="16"/>
      <c r="J210" s="16"/>
      <c r="K210" s="16"/>
      <c r="L210" s="414"/>
      <c r="M210" s="115" t="str">
        <f t="shared" si="2"/>
        <v xml:space="preserve">   </v>
      </c>
    </row>
    <row r="211" spans="1:13" hidden="1" x14ac:dyDescent="0.2">
      <c r="A211" s="418"/>
      <c r="B211" s="235" t="str">
        <f>Capacidades!M504</f>
        <v xml:space="preserve">   </v>
      </c>
      <c r="C211" s="236"/>
      <c r="D211" s="15"/>
      <c r="E211" s="15"/>
      <c r="F211" s="16"/>
      <c r="G211" s="16"/>
      <c r="H211" s="16"/>
      <c r="I211" s="16"/>
      <c r="J211" s="16"/>
      <c r="K211" s="16"/>
      <c r="L211" s="414"/>
      <c r="M211" s="115" t="str">
        <f t="shared" ref="M211:M217" si="3">B211</f>
        <v xml:space="preserve">   </v>
      </c>
    </row>
    <row r="212" spans="1:13" hidden="1" x14ac:dyDescent="0.2">
      <c r="A212" s="418"/>
      <c r="B212" s="235" t="str">
        <f>Capacidades!M505</f>
        <v xml:space="preserve">   </v>
      </c>
      <c r="C212" s="236"/>
      <c r="D212" s="15"/>
      <c r="E212" s="15"/>
      <c r="F212" s="16"/>
      <c r="G212" s="16"/>
      <c r="H212" s="16"/>
      <c r="I212" s="16"/>
      <c r="J212" s="16"/>
      <c r="K212" s="16"/>
      <c r="L212" s="414"/>
      <c r="M212" s="115" t="str">
        <f t="shared" si="3"/>
        <v xml:space="preserve">   </v>
      </c>
    </row>
    <row r="213" spans="1:13" hidden="1" x14ac:dyDescent="0.2">
      <c r="A213" s="418"/>
      <c r="B213" s="235" t="str">
        <f>Capacidades!M506</f>
        <v xml:space="preserve">   </v>
      </c>
      <c r="C213" s="236"/>
      <c r="D213" s="15"/>
      <c r="E213" s="15"/>
      <c r="F213" s="16"/>
      <c r="G213" s="16"/>
      <c r="H213" s="16"/>
      <c r="I213" s="16"/>
      <c r="J213" s="16"/>
      <c r="K213" s="16"/>
      <c r="L213" s="414"/>
      <c r="M213" s="115" t="str">
        <f t="shared" si="3"/>
        <v xml:space="preserve">   </v>
      </c>
    </row>
    <row r="214" spans="1:13" hidden="1" x14ac:dyDescent="0.2">
      <c r="A214" s="418"/>
      <c r="B214" s="235" t="str">
        <f>Capacidades!M507</f>
        <v xml:space="preserve">   </v>
      </c>
      <c r="C214" s="236"/>
      <c r="D214" s="15"/>
      <c r="E214" s="15"/>
      <c r="F214" s="16"/>
      <c r="G214" s="16"/>
      <c r="H214" s="16"/>
      <c r="I214" s="16"/>
      <c r="J214" s="16"/>
      <c r="K214" s="16"/>
      <c r="L214" s="414"/>
      <c r="M214" s="115" t="str">
        <f t="shared" si="3"/>
        <v xml:space="preserve">   </v>
      </c>
    </row>
    <row r="215" spans="1:13" hidden="1" x14ac:dyDescent="0.2">
      <c r="A215" s="418"/>
      <c r="B215" s="235" t="str">
        <f>Capacidades!M508</f>
        <v xml:space="preserve">   </v>
      </c>
      <c r="C215" s="236"/>
      <c r="D215" s="15"/>
      <c r="E215" s="15"/>
      <c r="F215" s="16"/>
      <c r="G215" s="16"/>
      <c r="H215" s="16"/>
      <c r="I215" s="16"/>
      <c r="J215" s="16"/>
      <c r="K215" s="16"/>
      <c r="L215" s="414"/>
      <c r="M215" s="115" t="str">
        <f t="shared" si="3"/>
        <v xml:space="preserve">   </v>
      </c>
    </row>
    <row r="216" spans="1:13" hidden="1" x14ac:dyDescent="0.2">
      <c r="A216" s="418"/>
      <c r="B216" s="235" t="str">
        <f>Capacidades!M509</f>
        <v xml:space="preserve">   </v>
      </c>
      <c r="C216" s="236"/>
      <c r="D216" s="15"/>
      <c r="E216" s="15"/>
      <c r="F216" s="16"/>
      <c r="G216" s="16"/>
      <c r="H216" s="16"/>
      <c r="I216" s="16"/>
      <c r="J216" s="16"/>
      <c r="K216" s="16"/>
      <c r="L216" s="414"/>
      <c r="M216" s="115" t="str">
        <f t="shared" si="3"/>
        <v xml:space="preserve">   </v>
      </c>
    </row>
    <row r="217" spans="1:13" hidden="1" x14ac:dyDescent="0.2">
      <c r="A217" s="419"/>
      <c r="B217" s="235" t="str">
        <f>Capacidades!M510</f>
        <v xml:space="preserve">   </v>
      </c>
      <c r="C217" s="236"/>
      <c r="D217" s="17"/>
      <c r="E217" s="17"/>
      <c r="F217" s="18"/>
      <c r="G217" s="18"/>
      <c r="H217" s="18"/>
      <c r="I217" s="18"/>
      <c r="J217" s="18"/>
      <c r="K217" s="18"/>
      <c r="L217" s="415"/>
      <c r="M217" s="115" t="str">
        <f t="shared" si="3"/>
        <v xml:space="preserve">   </v>
      </c>
    </row>
    <row r="218" spans="1:13" ht="23.25" customHeight="1" x14ac:dyDescent="0.2">
      <c r="A218" s="429" t="s">
        <v>103</v>
      </c>
      <c r="B218" s="429"/>
      <c r="C218" s="429"/>
      <c r="D218" s="429"/>
      <c r="E218" s="429"/>
      <c r="F218" s="429"/>
      <c r="G218" s="429"/>
      <c r="H218" s="429"/>
      <c r="I218" s="429"/>
      <c r="J218" s="429"/>
      <c r="K218" s="429"/>
      <c r="L218" s="429"/>
      <c r="M218" s="115" t="str">
        <f>A218</f>
        <v>COMPETENCIAS PARA LA EMPLEABILIDAD INCORPORADAS MEDIANTE UNIDAD DIDÁCTICA</v>
      </c>
    </row>
    <row r="219" spans="1:13" ht="51" customHeight="1" x14ac:dyDescent="0.2">
      <c r="A219" s="430" t="str">
        <f>Organización_Modular!C61</f>
        <v>CE2. Inglés.- Comunicar de manera clara conceptos, ideas, sentimientos, hechos y opiniones en forma oral y escrita para  interactuar presencial y virtualmente  en Inglés, en contextos sociales y laborales.
CE5 .Solución de Problemas.- Identificar situaciones complejas para evaluar posibles soluciones, aplicando un conjunto de herramientas flexibles que conlleven a la atención de una necesidad.</v>
      </c>
      <c r="B219" s="430"/>
      <c r="C219" s="430"/>
      <c r="D219" s="430"/>
      <c r="E219" s="430"/>
      <c r="F219" s="430"/>
      <c r="G219" s="430"/>
      <c r="H219" s="430"/>
      <c r="I219" s="430"/>
      <c r="J219" s="430"/>
      <c r="K219" s="430"/>
      <c r="L219" s="430"/>
      <c r="M219" s="115" t="str">
        <f>A219</f>
        <v>CE2. Inglés.- Comunicar de manera clara conceptos, ideas, sentimientos, hechos y opiniones en forma oral y escrita para  interactuar presencial y virtualmente  en Inglés, en contextos sociales y laborales.
CE5 .Solución de Problemas.- Identificar situaciones complejas para evaluar posibles soluciones, aplicando un conjunto de herramientas flexibles que conlleven a la atención de una necesidad.</v>
      </c>
    </row>
    <row r="220" spans="1:13" ht="12.75" customHeight="1" x14ac:dyDescent="0.2">
      <c r="A220" s="434" t="s">
        <v>97</v>
      </c>
      <c r="B220" s="435" t="s">
        <v>96</v>
      </c>
      <c r="C220" s="434" t="s">
        <v>95</v>
      </c>
      <c r="D220" s="434" t="s">
        <v>0</v>
      </c>
      <c r="E220" s="424" t="s">
        <v>61</v>
      </c>
      <c r="F220" s="434" t="s">
        <v>88</v>
      </c>
      <c r="G220" s="434"/>
      <c r="H220" s="434" t="s">
        <v>88</v>
      </c>
      <c r="I220" s="434" t="s">
        <v>94</v>
      </c>
      <c r="J220" s="434"/>
      <c r="K220" s="434" t="s">
        <v>94</v>
      </c>
      <c r="L220" s="434" t="s">
        <v>93</v>
      </c>
      <c r="M220" s="115" t="str">
        <f t="shared" ref="M220" si="4">A220</f>
        <v>CAPACIDADES DE EMPLEABILIDAD</v>
      </c>
    </row>
    <row r="221" spans="1:13" x14ac:dyDescent="0.2">
      <c r="A221" s="434"/>
      <c r="B221" s="435"/>
      <c r="C221" s="434"/>
      <c r="D221" s="434"/>
      <c r="E221" s="424"/>
      <c r="F221" s="222" t="s">
        <v>92</v>
      </c>
      <c r="G221" s="222" t="s">
        <v>91</v>
      </c>
      <c r="H221" s="434"/>
      <c r="I221" s="222" t="s">
        <v>92</v>
      </c>
      <c r="J221" s="222" t="s">
        <v>91</v>
      </c>
      <c r="K221" s="434"/>
      <c r="L221" s="434"/>
      <c r="M221" s="115" t="str">
        <f>A220</f>
        <v>CAPACIDADES DE EMPLEABILIDAD</v>
      </c>
    </row>
    <row r="222" spans="1:13" ht="79.5" customHeight="1" x14ac:dyDescent="0.2">
      <c r="A222" s="417" t="str">
        <f>Capacidades!L511</f>
        <v xml:space="preserve">CE2.C1 Interactuar en forma oral, diversas situaciones  brindando información de sí mismo, de otras personas en inglés, de manera presencial y virtual utilizando gramática y vocabulario técnico.    </v>
      </c>
      <c r="B222" s="237" t="str">
        <f>Capacidades!M511</f>
        <v xml:space="preserve">C1.I1 Comunica información personal y grupal, en forma oral y escrita de manera presencial y virtual, aplicando vocabulario y gramática del idioma inglés, en contextos sociales y laborales vinculados al programa de estudios y haciendo uso de las tecnologías.  </v>
      </c>
      <c r="C222" s="287" t="s">
        <v>842</v>
      </c>
      <c r="D222" s="15" t="str">
        <f>Organización_Modular!F61</f>
        <v>Inglés para la comunicación oral</v>
      </c>
      <c r="E222" s="15" t="str">
        <f>Organización_Modular!G61</f>
        <v>III</v>
      </c>
      <c r="F222" s="15">
        <f>Organización_Modular!H61</f>
        <v>1</v>
      </c>
      <c r="G222" s="15">
        <f>Organización_Modular!I61</f>
        <v>2</v>
      </c>
      <c r="H222" s="16">
        <f>SUM(F222:G222)</f>
        <v>3</v>
      </c>
      <c r="I222" s="16">
        <f>F222*16</f>
        <v>16</v>
      </c>
      <c r="J222" s="16">
        <f>G222*32</f>
        <v>64</v>
      </c>
      <c r="K222" s="16">
        <f>SUM(I222:J222)</f>
        <v>80</v>
      </c>
      <c r="L222" s="414" t="s">
        <v>845</v>
      </c>
      <c r="M222" s="115" t="str">
        <f>B222</f>
        <v xml:space="preserve">C1.I1 Comunica información personal y grupal, en forma oral y escrita de manera presencial y virtual, aplicando vocabulario y gramática del idioma inglés, en contextos sociales y laborales vinculados al programa de estudios y haciendo uso de las tecnologías.  </v>
      </c>
    </row>
    <row r="223" spans="1:13" ht="59.25" customHeight="1" x14ac:dyDescent="0.2">
      <c r="A223" s="418"/>
      <c r="B223" s="237" t="str">
        <f>Capacidades!M512</f>
        <v xml:space="preserve">C1.I2 Expresa conceptos, ideas, sentimientos y hechos de situaciones sociales y laborales en diversos audios en forma clara en idioma ingles, en contextos sociales y laborales vinculados al programa de estudios     </v>
      </c>
      <c r="C223" s="286" t="s">
        <v>843</v>
      </c>
      <c r="D223" s="15"/>
      <c r="E223" s="15"/>
      <c r="F223" s="16"/>
      <c r="G223" s="16"/>
      <c r="H223" s="16"/>
      <c r="I223" s="16"/>
      <c r="J223" s="16"/>
      <c r="K223" s="16"/>
      <c r="L223" s="414"/>
      <c r="M223" s="115" t="str">
        <f t="shared" ref="M223:M286" si="5">B223</f>
        <v xml:space="preserve">C1.I2 Expresa conceptos, ideas, sentimientos y hechos de situaciones sociales y laborales en diversos audios en forma clara en idioma ingles, en contextos sociales y laborales vinculados al programa de estudios     </v>
      </c>
    </row>
    <row r="224" spans="1:13" ht="70.5" customHeight="1" x14ac:dyDescent="0.2">
      <c r="A224" s="418"/>
      <c r="B224" s="237" t="str">
        <f>Capacidades!M513</f>
        <v xml:space="preserve">C1.I3 Dialoga con diversos interlocutores en medios presenciales y virtuales,  en el idioma inglés, con asertividad, sin estereotipos de género u otros, en contextos sociales y laborales al programa de estudios.     </v>
      </c>
      <c r="C224" s="286" t="s">
        <v>844</v>
      </c>
      <c r="D224" s="15"/>
      <c r="E224" s="15"/>
      <c r="F224" s="16"/>
      <c r="G224" s="16"/>
      <c r="H224" s="16"/>
      <c r="I224" s="16"/>
      <c r="J224" s="16"/>
      <c r="K224" s="16"/>
      <c r="L224" s="414"/>
      <c r="M224" s="115" t="str">
        <f t="shared" si="5"/>
        <v xml:space="preserve">C1.I3 Dialoga con diversos interlocutores en medios presenciales y virtuales,  en el idioma inglés, con asertividad, sin estereotipos de género u otros, en contextos sociales y laborales al programa de estudios.     </v>
      </c>
    </row>
    <row r="225" spans="1:13" hidden="1" x14ac:dyDescent="0.2">
      <c r="A225" s="418"/>
      <c r="B225" s="237" t="str">
        <f>Capacidades!M514</f>
        <v xml:space="preserve">   </v>
      </c>
      <c r="C225" s="236"/>
      <c r="D225" s="15"/>
      <c r="E225" s="15"/>
      <c r="F225" s="16"/>
      <c r="G225" s="16"/>
      <c r="H225" s="16"/>
      <c r="I225" s="16"/>
      <c r="J225" s="16"/>
      <c r="K225" s="16"/>
      <c r="L225" s="414"/>
      <c r="M225" s="115" t="str">
        <f t="shared" si="5"/>
        <v xml:space="preserve">   </v>
      </c>
    </row>
    <row r="226" spans="1:13" hidden="1" x14ac:dyDescent="0.2">
      <c r="A226" s="418"/>
      <c r="B226" s="237" t="str">
        <f>Capacidades!M515</f>
        <v xml:space="preserve">   </v>
      </c>
      <c r="C226" s="236"/>
      <c r="D226" s="15"/>
      <c r="E226" s="15"/>
      <c r="F226" s="16"/>
      <c r="G226" s="16"/>
      <c r="H226" s="16"/>
      <c r="I226" s="16"/>
      <c r="J226" s="16"/>
      <c r="K226" s="16"/>
      <c r="L226" s="414"/>
      <c r="M226" s="115" t="str">
        <f t="shared" si="5"/>
        <v xml:space="preserve">   </v>
      </c>
    </row>
    <row r="227" spans="1:13" hidden="1" x14ac:dyDescent="0.2">
      <c r="A227" s="418"/>
      <c r="B227" s="237" t="str">
        <f>Capacidades!M516</f>
        <v xml:space="preserve">   </v>
      </c>
      <c r="C227" s="236"/>
      <c r="D227" s="15"/>
      <c r="E227" s="15"/>
      <c r="F227" s="16"/>
      <c r="G227" s="16"/>
      <c r="H227" s="16"/>
      <c r="I227" s="16"/>
      <c r="J227" s="16"/>
      <c r="K227" s="16"/>
      <c r="L227" s="414"/>
      <c r="M227" s="115" t="str">
        <f t="shared" si="5"/>
        <v xml:space="preserve">   </v>
      </c>
    </row>
    <row r="228" spans="1:13" hidden="1" x14ac:dyDescent="0.2">
      <c r="A228" s="418"/>
      <c r="B228" s="237" t="str">
        <f>Capacidades!M517</f>
        <v xml:space="preserve">   </v>
      </c>
      <c r="C228" s="236"/>
      <c r="D228" s="15"/>
      <c r="E228" s="15"/>
      <c r="F228" s="16"/>
      <c r="G228" s="16"/>
      <c r="H228" s="16"/>
      <c r="I228" s="16"/>
      <c r="J228" s="16"/>
      <c r="K228" s="16"/>
      <c r="L228" s="414"/>
      <c r="M228" s="115" t="str">
        <f t="shared" si="5"/>
        <v xml:space="preserve">   </v>
      </c>
    </row>
    <row r="229" spans="1:13" hidden="1" x14ac:dyDescent="0.2">
      <c r="A229" s="418"/>
      <c r="B229" s="237" t="str">
        <f>Capacidades!M518</f>
        <v xml:space="preserve">   </v>
      </c>
      <c r="C229" s="236"/>
      <c r="D229" s="15"/>
      <c r="E229" s="15"/>
      <c r="F229" s="16"/>
      <c r="G229" s="16"/>
      <c r="H229" s="16"/>
      <c r="I229" s="16"/>
      <c r="J229" s="16"/>
      <c r="K229" s="16"/>
      <c r="L229" s="414"/>
      <c r="M229" s="115" t="str">
        <f t="shared" si="5"/>
        <v xml:space="preserve">   </v>
      </c>
    </row>
    <row r="230" spans="1:13" hidden="1" x14ac:dyDescent="0.2">
      <c r="A230" s="418"/>
      <c r="B230" s="237" t="str">
        <f>Capacidades!M519</f>
        <v xml:space="preserve">   </v>
      </c>
      <c r="C230" s="236"/>
      <c r="D230" s="15"/>
      <c r="E230" s="15"/>
      <c r="F230" s="16"/>
      <c r="G230" s="16"/>
      <c r="H230" s="16"/>
      <c r="I230" s="16"/>
      <c r="J230" s="16"/>
      <c r="K230" s="16"/>
      <c r="L230" s="414"/>
      <c r="M230" s="115" t="str">
        <f t="shared" si="5"/>
        <v xml:space="preserve">   </v>
      </c>
    </row>
    <row r="231" spans="1:13" hidden="1" x14ac:dyDescent="0.2">
      <c r="A231" s="419"/>
      <c r="B231" s="237" t="str">
        <f>Capacidades!M520</f>
        <v xml:space="preserve">   </v>
      </c>
      <c r="C231" s="236"/>
      <c r="D231" s="17"/>
      <c r="E231" s="17"/>
      <c r="F231" s="18"/>
      <c r="G231" s="18"/>
      <c r="H231" s="18"/>
      <c r="I231" s="18"/>
      <c r="J231" s="18"/>
      <c r="K231" s="18"/>
      <c r="L231" s="415"/>
      <c r="M231" s="115" t="str">
        <f t="shared" si="5"/>
        <v xml:space="preserve">   </v>
      </c>
    </row>
    <row r="232" spans="1:13" ht="54" customHeight="1" x14ac:dyDescent="0.2">
      <c r="A232" s="417" t="str">
        <f>Capacidades!L521</f>
        <v xml:space="preserve">CE2.C2  Interpretar información y documentación escrita en inglés, analizando las ideas principales y secundarias relacionados en el ámbito social y laboral vinculados al programa de estudios.    </v>
      </c>
      <c r="B232" s="237" t="str">
        <f>Capacidades!M521</f>
        <v>C2.I1 Lee textos cortos en inglés relacionados a su programa de estudios extrayendo las ideas principales</v>
      </c>
      <c r="C232" s="286" t="s">
        <v>848</v>
      </c>
      <c r="D232" s="13" t="str">
        <f>Organización_Modular!F62</f>
        <v>Comprensión y redacción en inglés</v>
      </c>
      <c r="E232" s="13" t="str">
        <f>Organización_Modular!G62</f>
        <v>IV</v>
      </c>
      <c r="F232" s="13">
        <f>Organización_Modular!H62</f>
        <v>1</v>
      </c>
      <c r="G232" s="13">
        <f>Organización_Modular!I62</f>
        <v>2</v>
      </c>
      <c r="H232" s="14">
        <f>SUM(F232:G232)</f>
        <v>3</v>
      </c>
      <c r="I232" s="14">
        <f>F232*16</f>
        <v>16</v>
      </c>
      <c r="J232" s="14">
        <f>G232*32</f>
        <v>64</v>
      </c>
      <c r="K232" s="14">
        <f>SUM(I232:J232)</f>
        <v>80</v>
      </c>
      <c r="L232" s="413" t="s">
        <v>845</v>
      </c>
      <c r="M232" s="115" t="str">
        <f t="shared" si="5"/>
        <v>C2.I1 Lee textos cortos en inglés relacionados a su programa de estudios extrayendo las ideas principales</v>
      </c>
    </row>
    <row r="233" spans="1:13" ht="47.25" customHeight="1" x14ac:dyDescent="0.2">
      <c r="A233" s="418"/>
      <c r="B233" s="237" t="str">
        <f>Capacidades!M522</f>
        <v>C2.I2 comprende textos cortos en inglés relacionados a su programa de estudios identificando el vocabulario técnico.</v>
      </c>
      <c r="C233" s="286" t="s">
        <v>849</v>
      </c>
      <c r="D233" s="15"/>
      <c r="E233" s="15"/>
      <c r="F233" s="16"/>
      <c r="G233" s="16"/>
      <c r="H233" s="16"/>
      <c r="I233" s="16"/>
      <c r="J233" s="16"/>
      <c r="K233" s="16"/>
      <c r="L233" s="414"/>
      <c r="M233" s="115" t="str">
        <f t="shared" si="5"/>
        <v>C2.I2 comprende textos cortos en inglés relacionados a su programa de estudios identificando el vocabulario técnico.</v>
      </c>
    </row>
    <row r="234" spans="1:13" ht="52.5" customHeight="1" x14ac:dyDescent="0.2">
      <c r="A234" s="418"/>
      <c r="B234" s="237" t="str">
        <f>Capacidades!M523</f>
        <v xml:space="preserve">C2.I3 Comunica la información leída de forma oral, aplicando vocabulario y gramática del idioma inglés, en contextos sociales y laborales vinculados al programa de estudios y haciendo uso de las tecnologías.  </v>
      </c>
      <c r="C234" s="286" t="s">
        <v>850</v>
      </c>
      <c r="D234" s="15"/>
      <c r="E234" s="15"/>
      <c r="F234" s="16"/>
      <c r="G234" s="16"/>
      <c r="H234" s="16"/>
      <c r="I234" s="16"/>
      <c r="J234" s="16"/>
      <c r="K234" s="16"/>
      <c r="L234" s="414"/>
      <c r="M234" s="115" t="str">
        <f t="shared" si="5"/>
        <v xml:space="preserve">C2.I3 Comunica la información leída de forma oral, aplicando vocabulario y gramática del idioma inglés, en contextos sociales y laborales vinculados al programa de estudios y haciendo uso de las tecnologías.  </v>
      </c>
    </row>
    <row r="235" spans="1:13" ht="48" x14ac:dyDescent="0.2">
      <c r="A235" s="418"/>
      <c r="B235" s="237" t="str">
        <f>Capacidades!M524</f>
        <v>C2.I4 Elabora textos escritos básicos, utilizando vocabulario técnico vinculado al programa de estudio</v>
      </c>
      <c r="C235" s="286" t="s">
        <v>851</v>
      </c>
      <c r="D235" s="15"/>
      <c r="E235" s="15"/>
      <c r="F235" s="16"/>
      <c r="G235" s="16"/>
      <c r="H235" s="16"/>
      <c r="I235" s="16"/>
      <c r="J235" s="16"/>
      <c r="K235" s="16"/>
      <c r="L235" s="414"/>
      <c r="M235" s="115" t="str">
        <f t="shared" si="5"/>
        <v>C2.I4 Elabora textos escritos básicos, utilizando vocabulario técnico vinculado al programa de estudio</v>
      </c>
    </row>
    <row r="236" spans="1:13" ht="46.5" customHeight="1" x14ac:dyDescent="0.2">
      <c r="A236" s="418"/>
      <c r="B236" s="237" t="str">
        <f>Capacidades!M525</f>
        <v>C2.I5 Traduce textos relacionados a su programa de estudios al idioma inglés, con pertinencia coontextual y cultural</v>
      </c>
      <c r="C236" s="286" t="s">
        <v>852</v>
      </c>
      <c r="D236" s="15"/>
      <c r="E236" s="15"/>
      <c r="F236" s="16"/>
      <c r="G236" s="16"/>
      <c r="H236" s="16"/>
      <c r="I236" s="16"/>
      <c r="J236" s="16"/>
      <c r="K236" s="16"/>
      <c r="L236" s="414"/>
      <c r="M236" s="115" t="str">
        <f t="shared" si="5"/>
        <v>C2.I5 Traduce textos relacionados a su programa de estudios al idioma inglés, con pertinencia coontextual y cultural</v>
      </c>
    </row>
    <row r="237" spans="1:13" hidden="1" x14ac:dyDescent="0.2">
      <c r="A237" s="418"/>
      <c r="B237" s="237" t="str">
        <f>Capacidades!M526</f>
        <v xml:space="preserve">   </v>
      </c>
      <c r="C237" s="236"/>
      <c r="D237" s="15"/>
      <c r="E237" s="15"/>
      <c r="F237" s="16"/>
      <c r="G237" s="16"/>
      <c r="H237" s="16"/>
      <c r="I237" s="16"/>
      <c r="J237" s="16"/>
      <c r="K237" s="16"/>
      <c r="L237" s="414"/>
      <c r="M237" s="115" t="str">
        <f t="shared" si="5"/>
        <v xml:space="preserve">   </v>
      </c>
    </row>
    <row r="238" spans="1:13" hidden="1" x14ac:dyDescent="0.2">
      <c r="A238" s="418"/>
      <c r="B238" s="237" t="str">
        <f>Capacidades!M527</f>
        <v xml:space="preserve">   </v>
      </c>
      <c r="C238" s="236"/>
      <c r="D238" s="15"/>
      <c r="E238" s="15"/>
      <c r="F238" s="16"/>
      <c r="G238" s="16"/>
      <c r="H238" s="16"/>
      <c r="I238" s="16"/>
      <c r="J238" s="16"/>
      <c r="K238" s="16"/>
      <c r="L238" s="414"/>
      <c r="M238" s="115" t="str">
        <f t="shared" si="5"/>
        <v xml:space="preserve">   </v>
      </c>
    </row>
    <row r="239" spans="1:13" hidden="1" x14ac:dyDescent="0.2">
      <c r="A239" s="418"/>
      <c r="B239" s="237" t="str">
        <f>Capacidades!M528</f>
        <v xml:space="preserve">   </v>
      </c>
      <c r="C239" s="236"/>
      <c r="D239" s="15"/>
      <c r="E239" s="15"/>
      <c r="F239" s="16"/>
      <c r="G239" s="16"/>
      <c r="H239" s="16"/>
      <c r="I239" s="16"/>
      <c r="J239" s="16"/>
      <c r="K239" s="16"/>
      <c r="L239" s="414"/>
      <c r="M239" s="115" t="str">
        <f t="shared" si="5"/>
        <v xml:space="preserve">   </v>
      </c>
    </row>
    <row r="240" spans="1:13" hidden="1" x14ac:dyDescent="0.2">
      <c r="A240" s="418"/>
      <c r="B240" s="237" t="str">
        <f>Capacidades!M529</f>
        <v xml:space="preserve">   </v>
      </c>
      <c r="C240" s="236"/>
      <c r="D240" s="15"/>
      <c r="E240" s="15"/>
      <c r="F240" s="16"/>
      <c r="G240" s="16"/>
      <c r="H240" s="16"/>
      <c r="I240" s="16"/>
      <c r="J240" s="16"/>
      <c r="K240" s="16"/>
      <c r="L240" s="414"/>
      <c r="M240" s="115" t="str">
        <f t="shared" si="5"/>
        <v xml:space="preserve">   </v>
      </c>
    </row>
    <row r="241" spans="1:13" hidden="1" x14ac:dyDescent="0.2">
      <c r="A241" s="419"/>
      <c r="B241" s="237" t="str">
        <f>Capacidades!M530</f>
        <v xml:space="preserve">   </v>
      </c>
      <c r="C241" s="239"/>
      <c r="D241" s="15"/>
      <c r="E241" s="15"/>
      <c r="F241" s="16"/>
      <c r="G241" s="16"/>
      <c r="H241" s="16"/>
      <c r="I241" s="16"/>
      <c r="J241" s="16"/>
      <c r="K241" s="16"/>
      <c r="L241" s="414"/>
      <c r="M241" s="115" t="str">
        <f t="shared" si="5"/>
        <v xml:space="preserve">   </v>
      </c>
    </row>
    <row r="242" spans="1:13" ht="42.75" customHeight="1" x14ac:dyDescent="0.2">
      <c r="A242" s="417" t="str">
        <f>Capacidades!L531</f>
        <v xml:space="preserve">CE5.C1 Orientar la situación de conflicto para transformarlo en una oportunidad de negociación constructiva entre ambas partes que conduzcan al desarrollo personal y profesional.    </v>
      </c>
      <c r="B242" s="237" t="str">
        <f>Capacidades!M531</f>
        <v>C1.I1 Describe Problemas de su área, considerando sus características y efectos</v>
      </c>
      <c r="C242" s="300" t="s">
        <v>853</v>
      </c>
      <c r="D242" s="13" t="str">
        <f>Organización_Modular!F63</f>
        <v>Solución de Problemas</v>
      </c>
      <c r="E242" s="13" t="str">
        <f>Organización_Modular!G63</f>
        <v>IV</v>
      </c>
      <c r="F242" s="13">
        <f>Organización_Modular!H63</f>
        <v>1</v>
      </c>
      <c r="G242" s="13">
        <f>Organización_Modular!I63</f>
        <v>1</v>
      </c>
      <c r="H242" s="14">
        <f>SUM(F242:G242)</f>
        <v>2</v>
      </c>
      <c r="I242" s="14">
        <f>F242*16</f>
        <v>16</v>
      </c>
      <c r="J242" s="14">
        <f>G242*32</f>
        <v>32</v>
      </c>
      <c r="K242" s="14">
        <f>SUM(I242:J242)</f>
        <v>48</v>
      </c>
      <c r="L242" s="413" t="s">
        <v>857</v>
      </c>
      <c r="M242" s="115" t="str">
        <f t="shared" si="5"/>
        <v>C1.I1 Describe Problemas de su área, considerando sus características y efectos</v>
      </c>
    </row>
    <row r="243" spans="1:13" ht="39.75" customHeight="1" x14ac:dyDescent="0.2">
      <c r="A243" s="418"/>
      <c r="B243" s="237" t="str">
        <f>Capacidades!M532</f>
        <v xml:space="preserve">C1.I2 Caracteriza las causas y consecuencias de situaciones o  problemas del área de desempeño,  analizando la información disponible. </v>
      </c>
      <c r="C243" s="300" t="s">
        <v>854</v>
      </c>
      <c r="D243" s="15"/>
      <c r="E243" s="15"/>
      <c r="F243" s="16"/>
      <c r="G243" s="16"/>
      <c r="H243" s="16"/>
      <c r="I243" s="16"/>
      <c r="J243" s="16"/>
      <c r="K243" s="16"/>
      <c r="L243" s="414"/>
      <c r="M243" s="115" t="str">
        <f t="shared" si="5"/>
        <v xml:space="preserve">C1.I2 Caracteriza las causas y consecuencias de situaciones o  problemas del área de desempeño,  analizando la información disponible. </v>
      </c>
    </row>
    <row r="244" spans="1:13" ht="51" x14ac:dyDescent="0.2">
      <c r="A244" s="418"/>
      <c r="B244" s="237" t="str">
        <f>Capacidades!M533</f>
        <v>C1.I3 Selecciona las herramientas, considerando el problema identificado y su eficacia de acción.</v>
      </c>
      <c r="C244" s="300" t="s">
        <v>855</v>
      </c>
      <c r="D244" s="15"/>
      <c r="E244" s="15"/>
      <c r="F244" s="16"/>
      <c r="G244" s="16"/>
      <c r="H244" s="16"/>
      <c r="I244" s="16"/>
      <c r="J244" s="16"/>
      <c r="K244" s="16"/>
      <c r="L244" s="414"/>
      <c r="M244" s="115" t="str">
        <f t="shared" si="5"/>
        <v>C1.I3 Selecciona las herramientas, considerando el problema identificado y su eficacia de acción.</v>
      </c>
    </row>
    <row r="245" spans="1:13" ht="85.5" customHeight="1" x14ac:dyDescent="0.2">
      <c r="A245" s="418"/>
      <c r="B245" s="237" t="str">
        <f>Capacidades!M534</f>
        <v>C1.I4 Propone  Propone alternativas de solución efectiva del problema, teniendo en cuenta hechos, referentes de fuentes bibliográficas y las herramientas de apoyo.</v>
      </c>
      <c r="C245" s="300" t="s">
        <v>856</v>
      </c>
      <c r="D245" s="15"/>
      <c r="E245" s="15"/>
      <c r="F245" s="16"/>
      <c r="G245" s="16"/>
      <c r="H245" s="16"/>
      <c r="I245" s="16"/>
      <c r="J245" s="16"/>
      <c r="K245" s="16"/>
      <c r="L245" s="414"/>
      <c r="M245" s="115" t="str">
        <f t="shared" si="5"/>
        <v>C1.I4 Propone  Propone alternativas de solución efectiva del problema, teniendo en cuenta hechos, referentes de fuentes bibliográficas y las herramientas de apoyo.</v>
      </c>
    </row>
    <row r="246" spans="1:13" hidden="1" x14ac:dyDescent="0.2">
      <c r="A246" s="418"/>
      <c r="B246" s="237" t="str">
        <f>Capacidades!M535</f>
        <v xml:space="preserve">   </v>
      </c>
      <c r="C246" s="236"/>
      <c r="D246" s="15"/>
      <c r="E246" s="15"/>
      <c r="F246" s="16"/>
      <c r="G246" s="16"/>
      <c r="H246" s="16"/>
      <c r="I246" s="16"/>
      <c r="J246" s="16"/>
      <c r="K246" s="16"/>
      <c r="L246" s="414"/>
      <c r="M246" s="115" t="str">
        <f t="shared" si="5"/>
        <v xml:space="preserve">   </v>
      </c>
    </row>
    <row r="247" spans="1:13" hidden="1" x14ac:dyDescent="0.2">
      <c r="A247" s="418"/>
      <c r="B247" s="237" t="str">
        <f>Capacidades!M536</f>
        <v xml:space="preserve">   </v>
      </c>
      <c r="C247" s="236"/>
      <c r="D247" s="15"/>
      <c r="E247" s="15"/>
      <c r="F247" s="16"/>
      <c r="G247" s="16"/>
      <c r="H247" s="16"/>
      <c r="I247" s="16"/>
      <c r="J247" s="16"/>
      <c r="K247" s="16"/>
      <c r="L247" s="414"/>
      <c r="M247" s="115" t="str">
        <f t="shared" si="5"/>
        <v xml:space="preserve">   </v>
      </c>
    </row>
    <row r="248" spans="1:13" hidden="1" x14ac:dyDescent="0.2">
      <c r="A248" s="418"/>
      <c r="B248" s="237" t="str">
        <f>Capacidades!M537</f>
        <v xml:space="preserve">   </v>
      </c>
      <c r="C248" s="236"/>
      <c r="D248" s="15"/>
      <c r="E248" s="15"/>
      <c r="F248" s="16"/>
      <c r="G248" s="16"/>
      <c r="H248" s="16"/>
      <c r="I248" s="16"/>
      <c r="J248" s="16"/>
      <c r="K248" s="16"/>
      <c r="L248" s="414"/>
      <c r="M248" s="115" t="str">
        <f t="shared" si="5"/>
        <v xml:space="preserve">   </v>
      </c>
    </row>
    <row r="249" spans="1:13" hidden="1" x14ac:dyDescent="0.2">
      <c r="A249" s="418"/>
      <c r="B249" s="237" t="str">
        <f>Capacidades!M538</f>
        <v xml:space="preserve">   </v>
      </c>
      <c r="C249" s="236"/>
      <c r="D249" s="15"/>
      <c r="E249" s="15"/>
      <c r="F249" s="16"/>
      <c r="G249" s="16"/>
      <c r="H249" s="16"/>
      <c r="I249" s="16"/>
      <c r="J249" s="16"/>
      <c r="K249" s="16"/>
      <c r="L249" s="414"/>
      <c r="M249" s="115" t="str">
        <f t="shared" si="5"/>
        <v xml:space="preserve">   </v>
      </c>
    </row>
    <row r="250" spans="1:13" hidden="1" x14ac:dyDescent="0.2">
      <c r="A250" s="418"/>
      <c r="B250" s="237" t="str">
        <f>Capacidades!M539</f>
        <v xml:space="preserve">   </v>
      </c>
      <c r="C250" s="236"/>
      <c r="D250" s="15"/>
      <c r="E250" s="15"/>
      <c r="F250" s="16"/>
      <c r="G250" s="16"/>
      <c r="H250" s="16"/>
      <c r="I250" s="16"/>
      <c r="J250" s="16"/>
      <c r="K250" s="16"/>
      <c r="L250" s="414"/>
      <c r="M250" s="115" t="str">
        <f t="shared" si="5"/>
        <v xml:space="preserve">   </v>
      </c>
    </row>
    <row r="251" spans="1:13" hidden="1" x14ac:dyDescent="0.2">
      <c r="A251" s="419"/>
      <c r="B251" s="237" t="str">
        <f>Capacidades!M540</f>
        <v xml:space="preserve">   </v>
      </c>
      <c r="C251" s="239"/>
      <c r="D251" s="15"/>
      <c r="E251" s="15"/>
      <c r="F251" s="16"/>
      <c r="G251" s="16"/>
      <c r="H251" s="16"/>
      <c r="I251" s="16"/>
      <c r="J251" s="16"/>
      <c r="K251" s="16"/>
      <c r="L251" s="414"/>
      <c r="M251" s="115" t="str">
        <f t="shared" si="5"/>
        <v xml:space="preserve">   </v>
      </c>
    </row>
    <row r="252" spans="1:13" hidden="1" x14ac:dyDescent="0.2">
      <c r="A252" s="417" t="str">
        <f>Capacidades!L541</f>
        <v xml:space="preserve">       </v>
      </c>
      <c r="B252" s="237" t="str">
        <f>Capacidades!M541</f>
        <v xml:space="preserve">   </v>
      </c>
      <c r="C252" s="236"/>
      <c r="D252" s="13">
        <f>Organización_Modular!F64</f>
        <v>0</v>
      </c>
      <c r="E252" s="13">
        <f>Organización_Modular!G64</f>
        <v>0</v>
      </c>
      <c r="F252" s="13">
        <f>Organización_Modular!H64</f>
        <v>0</v>
      </c>
      <c r="G252" s="13">
        <f>Organización_Modular!I64</f>
        <v>0</v>
      </c>
      <c r="H252" s="14">
        <f>SUM(F252:G252)</f>
        <v>0</v>
      </c>
      <c r="I252" s="14">
        <f>F252*16</f>
        <v>0</v>
      </c>
      <c r="J252" s="14">
        <f>G252*32</f>
        <v>0</v>
      </c>
      <c r="K252" s="14">
        <f>SUM(I252:J252)</f>
        <v>0</v>
      </c>
      <c r="L252" s="413"/>
      <c r="M252" s="115" t="str">
        <f t="shared" si="5"/>
        <v xml:space="preserve">   </v>
      </c>
    </row>
    <row r="253" spans="1:13" hidden="1" x14ac:dyDescent="0.2">
      <c r="A253" s="418"/>
      <c r="B253" s="237" t="str">
        <f>Capacidades!M542</f>
        <v xml:space="preserve">   </v>
      </c>
      <c r="C253" s="236"/>
      <c r="D253" s="15"/>
      <c r="E253" s="15"/>
      <c r="F253" s="16"/>
      <c r="G253" s="16"/>
      <c r="H253" s="16"/>
      <c r="I253" s="16"/>
      <c r="J253" s="16"/>
      <c r="K253" s="16"/>
      <c r="L253" s="414"/>
      <c r="M253" s="115" t="str">
        <f t="shared" si="5"/>
        <v xml:space="preserve">   </v>
      </c>
    </row>
    <row r="254" spans="1:13" hidden="1" x14ac:dyDescent="0.2">
      <c r="A254" s="418"/>
      <c r="B254" s="237" t="str">
        <f>Capacidades!M543</f>
        <v xml:space="preserve">   </v>
      </c>
      <c r="C254" s="236"/>
      <c r="D254" s="15"/>
      <c r="E254" s="15"/>
      <c r="F254" s="16"/>
      <c r="G254" s="16"/>
      <c r="H254" s="16"/>
      <c r="I254" s="16"/>
      <c r="J254" s="16"/>
      <c r="K254" s="16"/>
      <c r="L254" s="414"/>
      <c r="M254" s="115" t="str">
        <f t="shared" si="5"/>
        <v xml:space="preserve">   </v>
      </c>
    </row>
    <row r="255" spans="1:13" hidden="1" x14ac:dyDescent="0.2">
      <c r="A255" s="418"/>
      <c r="B255" s="237" t="str">
        <f>Capacidades!M544</f>
        <v xml:space="preserve">   </v>
      </c>
      <c r="C255" s="236"/>
      <c r="D255" s="15"/>
      <c r="E255" s="15"/>
      <c r="F255" s="16"/>
      <c r="G255" s="16"/>
      <c r="H255" s="16"/>
      <c r="I255" s="16"/>
      <c r="J255" s="16"/>
      <c r="K255" s="16"/>
      <c r="L255" s="414"/>
      <c r="M255" s="115" t="str">
        <f t="shared" si="5"/>
        <v xml:space="preserve">   </v>
      </c>
    </row>
    <row r="256" spans="1:13" hidden="1" x14ac:dyDescent="0.2">
      <c r="A256" s="418"/>
      <c r="B256" s="237" t="str">
        <f>Capacidades!M545</f>
        <v xml:space="preserve">   </v>
      </c>
      <c r="C256" s="236"/>
      <c r="D256" s="15"/>
      <c r="E256" s="15"/>
      <c r="F256" s="16"/>
      <c r="G256" s="16"/>
      <c r="H256" s="16"/>
      <c r="I256" s="16"/>
      <c r="J256" s="16"/>
      <c r="K256" s="16"/>
      <c r="L256" s="414"/>
      <c r="M256" s="115" t="str">
        <f t="shared" si="5"/>
        <v xml:space="preserve">   </v>
      </c>
    </row>
    <row r="257" spans="1:13" hidden="1" x14ac:dyDescent="0.2">
      <c r="A257" s="418"/>
      <c r="B257" s="237" t="str">
        <f>Capacidades!M546</f>
        <v xml:space="preserve">   </v>
      </c>
      <c r="C257" s="236"/>
      <c r="D257" s="15"/>
      <c r="E257" s="15"/>
      <c r="F257" s="16"/>
      <c r="G257" s="16"/>
      <c r="H257" s="16"/>
      <c r="I257" s="16"/>
      <c r="J257" s="16"/>
      <c r="K257" s="16"/>
      <c r="L257" s="414"/>
      <c r="M257" s="115" t="str">
        <f t="shared" si="5"/>
        <v xml:space="preserve">   </v>
      </c>
    </row>
    <row r="258" spans="1:13" hidden="1" x14ac:dyDescent="0.2">
      <c r="A258" s="418"/>
      <c r="B258" s="237" t="str">
        <f>Capacidades!M547</f>
        <v xml:space="preserve">   </v>
      </c>
      <c r="C258" s="236"/>
      <c r="D258" s="15"/>
      <c r="E258" s="15"/>
      <c r="F258" s="16"/>
      <c r="G258" s="16"/>
      <c r="H258" s="16"/>
      <c r="I258" s="16"/>
      <c r="J258" s="16"/>
      <c r="K258" s="16"/>
      <c r="L258" s="414"/>
      <c r="M258" s="115" t="str">
        <f t="shared" si="5"/>
        <v xml:space="preserve">   </v>
      </c>
    </row>
    <row r="259" spans="1:13" hidden="1" x14ac:dyDescent="0.2">
      <c r="A259" s="418"/>
      <c r="B259" s="237" t="str">
        <f>Capacidades!M548</f>
        <v xml:space="preserve">   </v>
      </c>
      <c r="C259" s="236"/>
      <c r="D259" s="15"/>
      <c r="E259" s="15"/>
      <c r="F259" s="16"/>
      <c r="G259" s="16"/>
      <c r="H259" s="16"/>
      <c r="I259" s="16"/>
      <c r="J259" s="16"/>
      <c r="K259" s="16"/>
      <c r="L259" s="414"/>
      <c r="M259" s="115" t="str">
        <f t="shared" si="5"/>
        <v xml:space="preserve">   </v>
      </c>
    </row>
    <row r="260" spans="1:13" hidden="1" x14ac:dyDescent="0.2">
      <c r="A260" s="418"/>
      <c r="B260" s="237" t="str">
        <f>Capacidades!M549</f>
        <v xml:space="preserve">   </v>
      </c>
      <c r="C260" s="236"/>
      <c r="D260" s="15"/>
      <c r="E260" s="15"/>
      <c r="F260" s="16"/>
      <c r="G260" s="16"/>
      <c r="H260" s="16"/>
      <c r="I260" s="16"/>
      <c r="J260" s="16"/>
      <c r="K260" s="16"/>
      <c r="L260" s="414"/>
      <c r="M260" s="115" t="str">
        <f t="shared" si="5"/>
        <v xml:space="preserve">   </v>
      </c>
    </row>
    <row r="261" spans="1:13" hidden="1" x14ac:dyDescent="0.2">
      <c r="A261" s="419"/>
      <c r="B261" s="237" t="str">
        <f>Capacidades!M550</f>
        <v xml:space="preserve">   </v>
      </c>
      <c r="C261" s="239"/>
      <c r="D261" s="15"/>
      <c r="E261" s="15"/>
      <c r="F261" s="16"/>
      <c r="G261" s="16"/>
      <c r="H261" s="16"/>
      <c r="I261" s="16"/>
      <c r="J261" s="16"/>
      <c r="K261" s="16"/>
      <c r="L261" s="414"/>
      <c r="M261" s="115" t="str">
        <f t="shared" si="5"/>
        <v xml:space="preserve">   </v>
      </c>
    </row>
    <row r="262" spans="1:13" hidden="1" x14ac:dyDescent="0.2">
      <c r="A262" s="417" t="str">
        <f>Capacidades!L551</f>
        <v xml:space="preserve">       </v>
      </c>
      <c r="B262" s="237" t="str">
        <f>Capacidades!M551</f>
        <v xml:space="preserve">   </v>
      </c>
      <c r="C262" s="236"/>
      <c r="D262" s="13">
        <f>Organización_Modular!F65</f>
        <v>0</v>
      </c>
      <c r="E262" s="13">
        <f>Organización_Modular!G65</f>
        <v>0</v>
      </c>
      <c r="F262" s="13">
        <f>Organización_Modular!H65</f>
        <v>0</v>
      </c>
      <c r="G262" s="13">
        <f>Organización_Modular!I65</f>
        <v>0</v>
      </c>
      <c r="H262" s="14">
        <f>SUM(F262:G262)</f>
        <v>0</v>
      </c>
      <c r="I262" s="14">
        <f>F262*16</f>
        <v>0</v>
      </c>
      <c r="J262" s="14">
        <f>G262*32</f>
        <v>0</v>
      </c>
      <c r="K262" s="14">
        <f>SUM(I262:J262)</f>
        <v>0</v>
      </c>
      <c r="L262" s="413"/>
      <c r="M262" s="115" t="str">
        <f t="shared" si="5"/>
        <v xml:space="preserve">   </v>
      </c>
    </row>
    <row r="263" spans="1:13" hidden="1" x14ac:dyDescent="0.2">
      <c r="A263" s="418"/>
      <c r="B263" s="237" t="str">
        <f>Capacidades!M552</f>
        <v xml:space="preserve">   </v>
      </c>
      <c r="C263" s="236"/>
      <c r="D263" s="15"/>
      <c r="E263" s="15"/>
      <c r="F263" s="16"/>
      <c r="G263" s="16"/>
      <c r="H263" s="16"/>
      <c r="I263" s="16"/>
      <c r="J263" s="16"/>
      <c r="K263" s="16"/>
      <c r="L263" s="414"/>
      <c r="M263" s="115" t="str">
        <f t="shared" si="5"/>
        <v xml:space="preserve">   </v>
      </c>
    </row>
    <row r="264" spans="1:13" hidden="1" x14ac:dyDescent="0.2">
      <c r="A264" s="418"/>
      <c r="B264" s="237" t="str">
        <f>Capacidades!M553</f>
        <v xml:space="preserve">   </v>
      </c>
      <c r="C264" s="236"/>
      <c r="D264" s="15"/>
      <c r="E264" s="15"/>
      <c r="F264" s="16"/>
      <c r="G264" s="16"/>
      <c r="H264" s="16"/>
      <c r="I264" s="16"/>
      <c r="J264" s="16"/>
      <c r="K264" s="16"/>
      <c r="L264" s="414"/>
      <c r="M264" s="115" t="str">
        <f t="shared" si="5"/>
        <v xml:space="preserve">   </v>
      </c>
    </row>
    <row r="265" spans="1:13" hidden="1" x14ac:dyDescent="0.2">
      <c r="A265" s="418"/>
      <c r="B265" s="237" t="str">
        <f>Capacidades!M554</f>
        <v xml:space="preserve">   </v>
      </c>
      <c r="C265" s="236"/>
      <c r="D265" s="15"/>
      <c r="E265" s="15"/>
      <c r="F265" s="16"/>
      <c r="G265" s="16"/>
      <c r="H265" s="16"/>
      <c r="I265" s="16"/>
      <c r="J265" s="16"/>
      <c r="K265" s="16"/>
      <c r="L265" s="414"/>
      <c r="M265" s="115" t="str">
        <f t="shared" si="5"/>
        <v xml:space="preserve">   </v>
      </c>
    </row>
    <row r="266" spans="1:13" hidden="1" x14ac:dyDescent="0.2">
      <c r="A266" s="418"/>
      <c r="B266" s="237" t="str">
        <f>Capacidades!M555</f>
        <v xml:space="preserve">   </v>
      </c>
      <c r="C266" s="236"/>
      <c r="D266" s="15"/>
      <c r="E266" s="15"/>
      <c r="F266" s="16"/>
      <c r="G266" s="16"/>
      <c r="H266" s="16"/>
      <c r="I266" s="16"/>
      <c r="J266" s="16"/>
      <c r="K266" s="16"/>
      <c r="L266" s="414"/>
      <c r="M266" s="115" t="str">
        <f t="shared" si="5"/>
        <v xml:space="preserve">   </v>
      </c>
    </row>
    <row r="267" spans="1:13" hidden="1" x14ac:dyDescent="0.2">
      <c r="A267" s="418"/>
      <c r="B267" s="237" t="str">
        <f>Capacidades!M556</f>
        <v xml:space="preserve">   </v>
      </c>
      <c r="C267" s="236"/>
      <c r="D267" s="15"/>
      <c r="E267" s="15"/>
      <c r="F267" s="16"/>
      <c r="G267" s="16"/>
      <c r="H267" s="16"/>
      <c r="I267" s="16"/>
      <c r="J267" s="16"/>
      <c r="K267" s="16"/>
      <c r="L267" s="414"/>
      <c r="M267" s="115" t="str">
        <f t="shared" si="5"/>
        <v xml:space="preserve">   </v>
      </c>
    </row>
    <row r="268" spans="1:13" hidden="1" x14ac:dyDescent="0.2">
      <c r="A268" s="418"/>
      <c r="B268" s="237" t="str">
        <f>Capacidades!M557</f>
        <v xml:space="preserve">   </v>
      </c>
      <c r="C268" s="236"/>
      <c r="D268" s="15"/>
      <c r="E268" s="15"/>
      <c r="F268" s="16"/>
      <c r="G268" s="16"/>
      <c r="H268" s="16"/>
      <c r="I268" s="16"/>
      <c r="J268" s="16"/>
      <c r="K268" s="16"/>
      <c r="L268" s="414"/>
      <c r="M268" s="115" t="str">
        <f t="shared" si="5"/>
        <v xml:space="preserve">   </v>
      </c>
    </row>
    <row r="269" spans="1:13" hidden="1" x14ac:dyDescent="0.2">
      <c r="A269" s="418"/>
      <c r="B269" s="237" t="str">
        <f>Capacidades!M558</f>
        <v xml:space="preserve">   </v>
      </c>
      <c r="C269" s="236"/>
      <c r="D269" s="15"/>
      <c r="E269" s="15"/>
      <c r="F269" s="16"/>
      <c r="G269" s="16"/>
      <c r="H269" s="16"/>
      <c r="I269" s="16"/>
      <c r="J269" s="16"/>
      <c r="K269" s="16"/>
      <c r="L269" s="414"/>
      <c r="M269" s="115" t="str">
        <f t="shared" si="5"/>
        <v xml:space="preserve">   </v>
      </c>
    </row>
    <row r="270" spans="1:13" hidden="1" x14ac:dyDescent="0.2">
      <c r="A270" s="418"/>
      <c r="B270" s="237" t="str">
        <f>Capacidades!M559</f>
        <v xml:space="preserve">   </v>
      </c>
      <c r="C270" s="236"/>
      <c r="D270" s="15"/>
      <c r="E270" s="15"/>
      <c r="F270" s="16"/>
      <c r="G270" s="16"/>
      <c r="H270" s="16"/>
      <c r="I270" s="16"/>
      <c r="J270" s="16"/>
      <c r="K270" s="16"/>
      <c r="L270" s="414"/>
      <c r="M270" s="115" t="str">
        <f t="shared" si="5"/>
        <v xml:space="preserve">   </v>
      </c>
    </row>
    <row r="271" spans="1:13" hidden="1" x14ac:dyDescent="0.2">
      <c r="A271" s="419"/>
      <c r="B271" s="237" t="str">
        <f>Capacidades!M560</f>
        <v xml:space="preserve">   </v>
      </c>
      <c r="C271" s="239"/>
      <c r="D271" s="15"/>
      <c r="E271" s="15"/>
      <c r="F271" s="16"/>
      <c r="G271" s="16"/>
      <c r="H271" s="16"/>
      <c r="I271" s="16"/>
      <c r="J271" s="16"/>
      <c r="K271" s="16"/>
      <c r="L271" s="414"/>
      <c r="M271" s="115" t="str">
        <f t="shared" si="5"/>
        <v xml:space="preserve">   </v>
      </c>
    </row>
    <row r="272" spans="1:13" hidden="1" x14ac:dyDescent="0.2">
      <c r="A272" s="417" t="str">
        <f>Capacidades!L561</f>
        <v xml:space="preserve">       </v>
      </c>
      <c r="B272" s="237" t="str">
        <f>Capacidades!M561</f>
        <v xml:space="preserve">   </v>
      </c>
      <c r="C272" s="236"/>
      <c r="D272" s="13">
        <f>Organización_Modular!F66</f>
        <v>0</v>
      </c>
      <c r="E272" s="13">
        <f>Organización_Modular!G66</f>
        <v>0</v>
      </c>
      <c r="F272" s="13">
        <f>Organización_Modular!H66</f>
        <v>0</v>
      </c>
      <c r="G272" s="13">
        <f>Organización_Modular!I66</f>
        <v>0</v>
      </c>
      <c r="H272" s="14">
        <f>SUM(F272:G272)</f>
        <v>0</v>
      </c>
      <c r="I272" s="14">
        <f>F272*16</f>
        <v>0</v>
      </c>
      <c r="J272" s="14">
        <f>G272*32</f>
        <v>0</v>
      </c>
      <c r="K272" s="14">
        <f>SUM(I272:J272)</f>
        <v>0</v>
      </c>
      <c r="L272" s="413"/>
      <c r="M272" s="115" t="str">
        <f t="shared" si="5"/>
        <v xml:space="preserve">   </v>
      </c>
    </row>
    <row r="273" spans="1:13" hidden="1" x14ac:dyDescent="0.2">
      <c r="A273" s="418"/>
      <c r="B273" s="237" t="str">
        <f>Capacidades!M562</f>
        <v xml:space="preserve">   </v>
      </c>
      <c r="C273" s="236"/>
      <c r="D273" s="15"/>
      <c r="E273" s="15"/>
      <c r="F273" s="16"/>
      <c r="G273" s="16"/>
      <c r="H273" s="16"/>
      <c r="I273" s="16"/>
      <c r="J273" s="16"/>
      <c r="K273" s="16"/>
      <c r="L273" s="414"/>
      <c r="M273" s="115" t="str">
        <f t="shared" si="5"/>
        <v xml:space="preserve">   </v>
      </c>
    </row>
    <row r="274" spans="1:13" hidden="1" x14ac:dyDescent="0.2">
      <c r="A274" s="418"/>
      <c r="B274" s="237" t="str">
        <f>Capacidades!M563</f>
        <v xml:space="preserve">   </v>
      </c>
      <c r="C274" s="236"/>
      <c r="D274" s="15"/>
      <c r="E274" s="15"/>
      <c r="F274" s="16"/>
      <c r="G274" s="16"/>
      <c r="H274" s="16"/>
      <c r="I274" s="16"/>
      <c r="J274" s="16"/>
      <c r="K274" s="16"/>
      <c r="L274" s="414"/>
      <c r="M274" s="115" t="str">
        <f t="shared" si="5"/>
        <v xml:space="preserve">   </v>
      </c>
    </row>
    <row r="275" spans="1:13" hidden="1" x14ac:dyDescent="0.2">
      <c r="A275" s="418"/>
      <c r="B275" s="237" t="str">
        <f>Capacidades!M564</f>
        <v xml:space="preserve">   </v>
      </c>
      <c r="C275" s="236"/>
      <c r="D275" s="15"/>
      <c r="E275" s="15"/>
      <c r="F275" s="16"/>
      <c r="G275" s="16"/>
      <c r="H275" s="16"/>
      <c r="I275" s="16"/>
      <c r="J275" s="16"/>
      <c r="K275" s="16"/>
      <c r="L275" s="414"/>
      <c r="M275" s="115" t="str">
        <f t="shared" si="5"/>
        <v xml:space="preserve">   </v>
      </c>
    </row>
    <row r="276" spans="1:13" hidden="1" x14ac:dyDescent="0.2">
      <c r="A276" s="418"/>
      <c r="B276" s="237" t="str">
        <f>Capacidades!M565</f>
        <v xml:space="preserve">   </v>
      </c>
      <c r="C276" s="236"/>
      <c r="D276" s="15"/>
      <c r="E276" s="15"/>
      <c r="F276" s="16"/>
      <c r="G276" s="16"/>
      <c r="H276" s="16"/>
      <c r="I276" s="16"/>
      <c r="J276" s="16"/>
      <c r="K276" s="16"/>
      <c r="L276" s="414"/>
      <c r="M276" s="115" t="str">
        <f t="shared" si="5"/>
        <v xml:space="preserve">   </v>
      </c>
    </row>
    <row r="277" spans="1:13" hidden="1" x14ac:dyDescent="0.2">
      <c r="A277" s="418"/>
      <c r="B277" s="237" t="str">
        <f>Capacidades!M566</f>
        <v xml:space="preserve">   </v>
      </c>
      <c r="C277" s="236"/>
      <c r="D277" s="15"/>
      <c r="E277" s="15"/>
      <c r="F277" s="16"/>
      <c r="G277" s="16"/>
      <c r="H277" s="16"/>
      <c r="I277" s="16"/>
      <c r="J277" s="16"/>
      <c r="K277" s="16"/>
      <c r="L277" s="414"/>
      <c r="M277" s="115" t="str">
        <f t="shared" si="5"/>
        <v xml:space="preserve">   </v>
      </c>
    </row>
    <row r="278" spans="1:13" hidden="1" x14ac:dyDescent="0.2">
      <c r="A278" s="418"/>
      <c r="B278" s="237" t="str">
        <f>Capacidades!M567</f>
        <v xml:space="preserve">   </v>
      </c>
      <c r="C278" s="236"/>
      <c r="D278" s="15"/>
      <c r="E278" s="15"/>
      <c r="F278" s="16"/>
      <c r="G278" s="16"/>
      <c r="H278" s="16"/>
      <c r="I278" s="16"/>
      <c r="J278" s="16"/>
      <c r="K278" s="16"/>
      <c r="L278" s="414"/>
      <c r="M278" s="115" t="str">
        <f t="shared" si="5"/>
        <v xml:space="preserve">   </v>
      </c>
    </row>
    <row r="279" spans="1:13" hidden="1" x14ac:dyDescent="0.2">
      <c r="A279" s="418"/>
      <c r="B279" s="237" t="str">
        <f>Capacidades!M568</f>
        <v xml:space="preserve">   </v>
      </c>
      <c r="C279" s="236"/>
      <c r="D279" s="15"/>
      <c r="E279" s="15"/>
      <c r="F279" s="16"/>
      <c r="G279" s="16"/>
      <c r="H279" s="16"/>
      <c r="I279" s="16"/>
      <c r="J279" s="16"/>
      <c r="K279" s="16"/>
      <c r="L279" s="414"/>
      <c r="M279" s="115" t="str">
        <f t="shared" si="5"/>
        <v xml:space="preserve">   </v>
      </c>
    </row>
    <row r="280" spans="1:13" hidden="1" x14ac:dyDescent="0.2">
      <c r="A280" s="418"/>
      <c r="B280" s="237" t="str">
        <f>Capacidades!M569</f>
        <v xml:space="preserve">   </v>
      </c>
      <c r="C280" s="236"/>
      <c r="D280" s="15"/>
      <c r="E280" s="15"/>
      <c r="F280" s="16"/>
      <c r="G280" s="16"/>
      <c r="H280" s="16"/>
      <c r="I280" s="16"/>
      <c r="J280" s="16"/>
      <c r="K280" s="16"/>
      <c r="L280" s="414"/>
      <c r="M280" s="115" t="str">
        <f t="shared" si="5"/>
        <v xml:space="preserve">   </v>
      </c>
    </row>
    <row r="281" spans="1:13" hidden="1" x14ac:dyDescent="0.2">
      <c r="A281" s="419"/>
      <c r="B281" s="237" t="str">
        <f>Capacidades!M570</f>
        <v xml:space="preserve">   </v>
      </c>
      <c r="C281" s="239"/>
      <c r="D281" s="15"/>
      <c r="E281" s="15"/>
      <c r="F281" s="16"/>
      <c r="G281" s="16"/>
      <c r="H281" s="16"/>
      <c r="I281" s="16"/>
      <c r="J281" s="16"/>
      <c r="K281" s="16"/>
      <c r="L281" s="414"/>
      <c r="M281" s="115" t="str">
        <f t="shared" si="5"/>
        <v xml:space="preserve">   </v>
      </c>
    </row>
    <row r="282" spans="1:13" hidden="1" x14ac:dyDescent="0.2">
      <c r="A282" s="417" t="str">
        <f>Capacidades!L571</f>
        <v xml:space="preserve">       </v>
      </c>
      <c r="B282" s="237" t="str">
        <f>Capacidades!M571</f>
        <v xml:space="preserve">   </v>
      </c>
      <c r="C282" s="236"/>
      <c r="D282" s="13">
        <f>Organización_Modular!F67</f>
        <v>0</v>
      </c>
      <c r="E282" s="13">
        <f>Organización_Modular!G67</f>
        <v>0</v>
      </c>
      <c r="F282" s="13">
        <f>Organización_Modular!H67</f>
        <v>0</v>
      </c>
      <c r="G282" s="13">
        <f>Organización_Modular!I67</f>
        <v>0</v>
      </c>
      <c r="H282" s="14">
        <f>SUM(F282:G282)</f>
        <v>0</v>
      </c>
      <c r="I282" s="14">
        <f>F282*16</f>
        <v>0</v>
      </c>
      <c r="J282" s="14">
        <f>G282*32</f>
        <v>0</v>
      </c>
      <c r="K282" s="14">
        <f>SUM(I282:J282)</f>
        <v>0</v>
      </c>
      <c r="L282" s="413"/>
      <c r="M282" s="115" t="str">
        <f t="shared" si="5"/>
        <v xml:space="preserve">   </v>
      </c>
    </row>
    <row r="283" spans="1:13" hidden="1" x14ac:dyDescent="0.2">
      <c r="A283" s="418"/>
      <c r="B283" s="237" t="str">
        <f>Capacidades!M572</f>
        <v xml:space="preserve">   </v>
      </c>
      <c r="C283" s="236"/>
      <c r="D283" s="15"/>
      <c r="E283" s="15"/>
      <c r="F283" s="16"/>
      <c r="G283" s="16"/>
      <c r="H283" s="16"/>
      <c r="I283" s="16"/>
      <c r="J283" s="16"/>
      <c r="K283" s="16"/>
      <c r="L283" s="414"/>
      <c r="M283" s="115" t="str">
        <f t="shared" si="5"/>
        <v xml:space="preserve">   </v>
      </c>
    </row>
    <row r="284" spans="1:13" hidden="1" x14ac:dyDescent="0.2">
      <c r="A284" s="418"/>
      <c r="B284" s="237" t="str">
        <f>Capacidades!M573</f>
        <v xml:space="preserve">   </v>
      </c>
      <c r="C284" s="236"/>
      <c r="D284" s="15"/>
      <c r="E284" s="15"/>
      <c r="F284" s="16"/>
      <c r="G284" s="16"/>
      <c r="H284" s="16"/>
      <c r="I284" s="16"/>
      <c r="J284" s="16"/>
      <c r="K284" s="16"/>
      <c r="L284" s="414"/>
      <c r="M284" s="115" t="str">
        <f t="shared" si="5"/>
        <v xml:space="preserve">   </v>
      </c>
    </row>
    <row r="285" spans="1:13" hidden="1" x14ac:dyDescent="0.2">
      <c r="A285" s="418"/>
      <c r="B285" s="237" t="str">
        <f>Capacidades!M574</f>
        <v xml:space="preserve">   </v>
      </c>
      <c r="C285" s="236"/>
      <c r="D285" s="15"/>
      <c r="E285" s="15"/>
      <c r="F285" s="16"/>
      <c r="G285" s="16"/>
      <c r="H285" s="16"/>
      <c r="I285" s="16"/>
      <c r="J285" s="16"/>
      <c r="K285" s="16"/>
      <c r="L285" s="414"/>
      <c r="M285" s="115" t="str">
        <f t="shared" si="5"/>
        <v xml:space="preserve">   </v>
      </c>
    </row>
    <row r="286" spans="1:13" hidden="1" x14ac:dyDescent="0.2">
      <c r="A286" s="418"/>
      <c r="B286" s="237" t="str">
        <f>Capacidades!M575</f>
        <v xml:space="preserve">   </v>
      </c>
      <c r="C286" s="236"/>
      <c r="D286" s="15"/>
      <c r="E286" s="15"/>
      <c r="F286" s="16"/>
      <c r="G286" s="16"/>
      <c r="H286" s="16"/>
      <c r="I286" s="16"/>
      <c r="J286" s="16"/>
      <c r="K286" s="16"/>
      <c r="L286" s="414"/>
      <c r="M286" s="115" t="str">
        <f t="shared" si="5"/>
        <v xml:space="preserve">   </v>
      </c>
    </row>
    <row r="287" spans="1:13" hidden="1" x14ac:dyDescent="0.2">
      <c r="A287" s="418"/>
      <c r="B287" s="237" t="str">
        <f>Capacidades!M576</f>
        <v xml:space="preserve">   </v>
      </c>
      <c r="C287" s="236"/>
      <c r="D287" s="15"/>
      <c r="E287" s="15"/>
      <c r="F287" s="16"/>
      <c r="G287" s="16"/>
      <c r="H287" s="16"/>
      <c r="I287" s="16"/>
      <c r="J287" s="16"/>
      <c r="K287" s="16"/>
      <c r="L287" s="414"/>
      <c r="M287" s="115" t="str">
        <f t="shared" ref="M287:M321" si="6">B287</f>
        <v xml:space="preserve">   </v>
      </c>
    </row>
    <row r="288" spans="1:13" hidden="1" x14ac:dyDescent="0.2">
      <c r="A288" s="418"/>
      <c r="B288" s="237" t="str">
        <f>Capacidades!M577</f>
        <v xml:space="preserve">   </v>
      </c>
      <c r="C288" s="236"/>
      <c r="D288" s="15"/>
      <c r="E288" s="15"/>
      <c r="F288" s="16"/>
      <c r="G288" s="16"/>
      <c r="H288" s="16"/>
      <c r="I288" s="16"/>
      <c r="J288" s="16"/>
      <c r="K288" s="16"/>
      <c r="L288" s="414"/>
      <c r="M288" s="115" t="str">
        <f t="shared" si="6"/>
        <v xml:space="preserve">   </v>
      </c>
    </row>
    <row r="289" spans="1:13" hidden="1" x14ac:dyDescent="0.2">
      <c r="A289" s="418"/>
      <c r="B289" s="237" t="str">
        <f>Capacidades!M578</f>
        <v xml:space="preserve">   </v>
      </c>
      <c r="C289" s="236"/>
      <c r="D289" s="15"/>
      <c r="E289" s="15"/>
      <c r="F289" s="16"/>
      <c r="G289" s="16"/>
      <c r="H289" s="16"/>
      <c r="I289" s="16"/>
      <c r="J289" s="16"/>
      <c r="K289" s="16"/>
      <c r="L289" s="414"/>
      <c r="M289" s="115" t="str">
        <f t="shared" si="6"/>
        <v xml:space="preserve">   </v>
      </c>
    </row>
    <row r="290" spans="1:13" hidden="1" x14ac:dyDescent="0.2">
      <c r="A290" s="418"/>
      <c r="B290" s="237" t="str">
        <f>Capacidades!M579</f>
        <v xml:space="preserve">   </v>
      </c>
      <c r="C290" s="236"/>
      <c r="D290" s="15"/>
      <c r="E290" s="15"/>
      <c r="F290" s="16"/>
      <c r="G290" s="16"/>
      <c r="H290" s="16"/>
      <c r="I290" s="16"/>
      <c r="J290" s="16"/>
      <c r="K290" s="16"/>
      <c r="L290" s="414"/>
      <c r="M290" s="115" t="str">
        <f t="shared" si="6"/>
        <v xml:space="preserve">   </v>
      </c>
    </row>
    <row r="291" spans="1:13" hidden="1" x14ac:dyDescent="0.2">
      <c r="A291" s="419"/>
      <c r="B291" s="237" t="str">
        <f>Capacidades!M580</f>
        <v xml:space="preserve">   </v>
      </c>
      <c r="C291" s="239"/>
      <c r="D291" s="15"/>
      <c r="E291" s="15"/>
      <c r="F291" s="16"/>
      <c r="G291" s="16"/>
      <c r="H291" s="16"/>
      <c r="I291" s="16"/>
      <c r="J291" s="16"/>
      <c r="K291" s="16"/>
      <c r="L291" s="414"/>
      <c r="M291" s="115" t="str">
        <f t="shared" si="6"/>
        <v xml:space="preserve">   </v>
      </c>
    </row>
    <row r="292" spans="1:13" hidden="1" x14ac:dyDescent="0.2">
      <c r="A292" s="417" t="str">
        <f>Capacidades!L581</f>
        <v xml:space="preserve">       </v>
      </c>
      <c r="B292" s="237" t="str">
        <f>Capacidades!M581</f>
        <v xml:space="preserve">   </v>
      </c>
      <c r="C292" s="236"/>
      <c r="D292" s="13">
        <f>Organización_Modular!F68</f>
        <v>0</v>
      </c>
      <c r="E292" s="13">
        <f>Organización_Modular!G68</f>
        <v>0</v>
      </c>
      <c r="F292" s="13">
        <f>Organización_Modular!H68</f>
        <v>0</v>
      </c>
      <c r="G292" s="13">
        <f>Organización_Modular!I68</f>
        <v>0</v>
      </c>
      <c r="H292" s="14">
        <f>SUM(F292:G292)</f>
        <v>0</v>
      </c>
      <c r="I292" s="14">
        <f>F292*16</f>
        <v>0</v>
      </c>
      <c r="J292" s="14">
        <f>G292*32</f>
        <v>0</v>
      </c>
      <c r="K292" s="14">
        <f>SUM(I292:J292)</f>
        <v>0</v>
      </c>
      <c r="L292" s="413"/>
      <c r="M292" s="115" t="str">
        <f t="shared" si="6"/>
        <v xml:space="preserve">   </v>
      </c>
    </row>
    <row r="293" spans="1:13" hidden="1" x14ac:dyDescent="0.2">
      <c r="A293" s="418"/>
      <c r="B293" s="237" t="str">
        <f>Capacidades!M582</f>
        <v xml:space="preserve">   </v>
      </c>
      <c r="C293" s="236"/>
      <c r="D293" s="15"/>
      <c r="E293" s="15"/>
      <c r="F293" s="16"/>
      <c r="G293" s="16"/>
      <c r="H293" s="16"/>
      <c r="I293" s="16"/>
      <c r="J293" s="16"/>
      <c r="K293" s="16"/>
      <c r="L293" s="414"/>
      <c r="M293" s="115" t="str">
        <f t="shared" si="6"/>
        <v xml:space="preserve">   </v>
      </c>
    </row>
    <row r="294" spans="1:13" hidden="1" x14ac:dyDescent="0.2">
      <c r="A294" s="418"/>
      <c r="B294" s="237" t="str">
        <f>Capacidades!M583</f>
        <v xml:space="preserve">   </v>
      </c>
      <c r="C294" s="236"/>
      <c r="D294" s="15"/>
      <c r="E294" s="15"/>
      <c r="F294" s="16"/>
      <c r="G294" s="16"/>
      <c r="H294" s="16"/>
      <c r="I294" s="16"/>
      <c r="J294" s="16"/>
      <c r="K294" s="16"/>
      <c r="L294" s="414"/>
      <c r="M294" s="115" t="str">
        <f t="shared" si="6"/>
        <v xml:space="preserve">   </v>
      </c>
    </row>
    <row r="295" spans="1:13" hidden="1" x14ac:dyDescent="0.2">
      <c r="A295" s="418"/>
      <c r="B295" s="237" t="str">
        <f>Capacidades!M584</f>
        <v xml:space="preserve">   </v>
      </c>
      <c r="C295" s="236"/>
      <c r="D295" s="15"/>
      <c r="E295" s="15"/>
      <c r="F295" s="16"/>
      <c r="G295" s="16"/>
      <c r="H295" s="16"/>
      <c r="I295" s="16"/>
      <c r="J295" s="16"/>
      <c r="K295" s="16"/>
      <c r="L295" s="414"/>
      <c r="M295" s="115" t="str">
        <f t="shared" si="6"/>
        <v xml:space="preserve">   </v>
      </c>
    </row>
    <row r="296" spans="1:13" hidden="1" x14ac:dyDescent="0.2">
      <c r="A296" s="418"/>
      <c r="B296" s="237" t="str">
        <f>Capacidades!M585</f>
        <v xml:space="preserve">   </v>
      </c>
      <c r="C296" s="236"/>
      <c r="D296" s="15"/>
      <c r="E296" s="15"/>
      <c r="F296" s="16"/>
      <c r="G296" s="16"/>
      <c r="H296" s="16"/>
      <c r="I296" s="16"/>
      <c r="J296" s="16"/>
      <c r="K296" s="16"/>
      <c r="L296" s="414"/>
      <c r="M296" s="115" t="str">
        <f t="shared" si="6"/>
        <v xml:space="preserve">   </v>
      </c>
    </row>
    <row r="297" spans="1:13" hidden="1" x14ac:dyDescent="0.2">
      <c r="A297" s="418"/>
      <c r="B297" s="237" t="str">
        <f>Capacidades!M586</f>
        <v xml:space="preserve">   </v>
      </c>
      <c r="C297" s="236"/>
      <c r="D297" s="15"/>
      <c r="E297" s="15"/>
      <c r="F297" s="16"/>
      <c r="G297" s="16"/>
      <c r="H297" s="16"/>
      <c r="I297" s="16"/>
      <c r="J297" s="16"/>
      <c r="K297" s="16"/>
      <c r="L297" s="414"/>
      <c r="M297" s="115" t="str">
        <f t="shared" si="6"/>
        <v xml:space="preserve">   </v>
      </c>
    </row>
    <row r="298" spans="1:13" hidden="1" x14ac:dyDescent="0.2">
      <c r="A298" s="418"/>
      <c r="B298" s="237" t="str">
        <f>Capacidades!M587</f>
        <v xml:space="preserve">   </v>
      </c>
      <c r="C298" s="236"/>
      <c r="D298" s="15"/>
      <c r="E298" s="15"/>
      <c r="F298" s="16"/>
      <c r="G298" s="16"/>
      <c r="H298" s="16"/>
      <c r="I298" s="16"/>
      <c r="J298" s="16"/>
      <c r="K298" s="16"/>
      <c r="L298" s="414"/>
      <c r="M298" s="115" t="str">
        <f t="shared" si="6"/>
        <v xml:space="preserve">   </v>
      </c>
    </row>
    <row r="299" spans="1:13" hidden="1" x14ac:dyDescent="0.2">
      <c r="A299" s="418"/>
      <c r="B299" s="237" t="str">
        <f>Capacidades!M588</f>
        <v xml:space="preserve">   </v>
      </c>
      <c r="C299" s="236"/>
      <c r="D299" s="15"/>
      <c r="E299" s="15"/>
      <c r="F299" s="16"/>
      <c r="G299" s="16"/>
      <c r="H299" s="16"/>
      <c r="I299" s="16"/>
      <c r="J299" s="16"/>
      <c r="K299" s="16"/>
      <c r="L299" s="414"/>
      <c r="M299" s="115" t="str">
        <f t="shared" si="6"/>
        <v xml:space="preserve">   </v>
      </c>
    </row>
    <row r="300" spans="1:13" hidden="1" x14ac:dyDescent="0.2">
      <c r="A300" s="418"/>
      <c r="B300" s="237" t="str">
        <f>Capacidades!M589</f>
        <v xml:space="preserve">   </v>
      </c>
      <c r="C300" s="236"/>
      <c r="D300" s="15"/>
      <c r="E300" s="15"/>
      <c r="F300" s="16"/>
      <c r="G300" s="16"/>
      <c r="H300" s="16"/>
      <c r="I300" s="16"/>
      <c r="J300" s="16"/>
      <c r="K300" s="16"/>
      <c r="L300" s="414"/>
      <c r="M300" s="115" t="str">
        <f t="shared" si="6"/>
        <v xml:space="preserve">   </v>
      </c>
    </row>
    <row r="301" spans="1:13" hidden="1" x14ac:dyDescent="0.2">
      <c r="A301" s="419"/>
      <c r="B301" s="237" t="str">
        <f>Capacidades!M590</f>
        <v xml:space="preserve">   </v>
      </c>
      <c r="C301" s="239"/>
      <c r="D301" s="15"/>
      <c r="E301" s="15"/>
      <c r="F301" s="16"/>
      <c r="G301" s="16"/>
      <c r="H301" s="16"/>
      <c r="I301" s="16"/>
      <c r="J301" s="16"/>
      <c r="K301" s="16"/>
      <c r="L301" s="414"/>
      <c r="M301" s="115" t="str">
        <f t="shared" si="6"/>
        <v xml:space="preserve">   </v>
      </c>
    </row>
    <row r="302" spans="1:13" hidden="1" x14ac:dyDescent="0.2">
      <c r="A302" s="417" t="str">
        <f>Capacidades!L591</f>
        <v xml:space="preserve">       </v>
      </c>
      <c r="B302" s="237" t="str">
        <f>Capacidades!M591</f>
        <v xml:space="preserve">   </v>
      </c>
      <c r="C302" s="236"/>
      <c r="D302" s="13">
        <f>Organización_Modular!F69</f>
        <v>0</v>
      </c>
      <c r="E302" s="13">
        <f>Organización_Modular!G69</f>
        <v>0</v>
      </c>
      <c r="F302" s="13">
        <f>Organización_Modular!H69</f>
        <v>0</v>
      </c>
      <c r="G302" s="13">
        <f>Organización_Modular!I69</f>
        <v>0</v>
      </c>
      <c r="H302" s="14">
        <f>SUM(F302:G302)</f>
        <v>0</v>
      </c>
      <c r="I302" s="14">
        <f>F302*16</f>
        <v>0</v>
      </c>
      <c r="J302" s="14">
        <f>G302*32</f>
        <v>0</v>
      </c>
      <c r="K302" s="14">
        <f>SUM(I302:J302)</f>
        <v>0</v>
      </c>
      <c r="L302" s="413"/>
      <c r="M302" s="115" t="str">
        <f t="shared" si="6"/>
        <v xml:space="preserve">   </v>
      </c>
    </row>
    <row r="303" spans="1:13" hidden="1" x14ac:dyDescent="0.2">
      <c r="A303" s="418"/>
      <c r="B303" s="237" t="str">
        <f>Capacidades!M592</f>
        <v xml:space="preserve">   </v>
      </c>
      <c r="C303" s="236"/>
      <c r="D303" s="15"/>
      <c r="E303" s="15"/>
      <c r="F303" s="16"/>
      <c r="G303" s="16"/>
      <c r="H303" s="16"/>
      <c r="I303" s="16"/>
      <c r="J303" s="16"/>
      <c r="K303" s="16"/>
      <c r="L303" s="414"/>
      <c r="M303" s="115" t="str">
        <f t="shared" si="6"/>
        <v xml:space="preserve">   </v>
      </c>
    </row>
    <row r="304" spans="1:13" hidden="1" x14ac:dyDescent="0.2">
      <c r="A304" s="418"/>
      <c r="B304" s="237" t="str">
        <f>Capacidades!M593</f>
        <v xml:space="preserve">   </v>
      </c>
      <c r="C304" s="236"/>
      <c r="D304" s="15"/>
      <c r="E304" s="15"/>
      <c r="F304" s="16"/>
      <c r="G304" s="16"/>
      <c r="H304" s="16"/>
      <c r="I304" s="16"/>
      <c r="J304" s="16"/>
      <c r="K304" s="16"/>
      <c r="L304" s="414"/>
      <c r="M304" s="115" t="str">
        <f t="shared" si="6"/>
        <v xml:space="preserve">   </v>
      </c>
    </row>
    <row r="305" spans="1:13" hidden="1" x14ac:dyDescent="0.2">
      <c r="A305" s="418"/>
      <c r="B305" s="237" t="str">
        <f>Capacidades!M594</f>
        <v xml:space="preserve">   </v>
      </c>
      <c r="C305" s="236"/>
      <c r="D305" s="15"/>
      <c r="E305" s="15"/>
      <c r="F305" s="16"/>
      <c r="G305" s="16"/>
      <c r="H305" s="16"/>
      <c r="I305" s="16"/>
      <c r="J305" s="16"/>
      <c r="K305" s="16"/>
      <c r="L305" s="414"/>
      <c r="M305" s="115" t="str">
        <f t="shared" si="6"/>
        <v xml:space="preserve">   </v>
      </c>
    </row>
    <row r="306" spans="1:13" hidden="1" x14ac:dyDescent="0.2">
      <c r="A306" s="418"/>
      <c r="B306" s="237" t="str">
        <f>Capacidades!M595</f>
        <v xml:space="preserve">   </v>
      </c>
      <c r="C306" s="236"/>
      <c r="D306" s="15"/>
      <c r="E306" s="15"/>
      <c r="F306" s="16"/>
      <c r="G306" s="16"/>
      <c r="H306" s="16"/>
      <c r="I306" s="16"/>
      <c r="J306" s="16"/>
      <c r="K306" s="16"/>
      <c r="L306" s="414"/>
      <c r="M306" s="115" t="str">
        <f t="shared" si="6"/>
        <v xml:space="preserve">   </v>
      </c>
    </row>
    <row r="307" spans="1:13" hidden="1" x14ac:dyDescent="0.2">
      <c r="A307" s="418"/>
      <c r="B307" s="237" t="str">
        <f>Capacidades!M596</f>
        <v xml:space="preserve">   </v>
      </c>
      <c r="C307" s="236"/>
      <c r="D307" s="15"/>
      <c r="E307" s="15"/>
      <c r="F307" s="16"/>
      <c r="G307" s="16"/>
      <c r="H307" s="16"/>
      <c r="I307" s="16"/>
      <c r="J307" s="16"/>
      <c r="K307" s="16"/>
      <c r="L307" s="414"/>
      <c r="M307" s="115" t="str">
        <f t="shared" si="6"/>
        <v xml:space="preserve">   </v>
      </c>
    </row>
    <row r="308" spans="1:13" hidden="1" x14ac:dyDescent="0.2">
      <c r="A308" s="418"/>
      <c r="B308" s="237" t="str">
        <f>Capacidades!M597</f>
        <v xml:space="preserve">   </v>
      </c>
      <c r="C308" s="236"/>
      <c r="D308" s="15"/>
      <c r="E308" s="15"/>
      <c r="F308" s="16"/>
      <c r="G308" s="16"/>
      <c r="H308" s="16"/>
      <c r="I308" s="16"/>
      <c r="J308" s="16"/>
      <c r="K308" s="16"/>
      <c r="L308" s="414"/>
      <c r="M308" s="115" t="str">
        <f t="shared" si="6"/>
        <v xml:space="preserve">   </v>
      </c>
    </row>
    <row r="309" spans="1:13" hidden="1" x14ac:dyDescent="0.2">
      <c r="A309" s="418"/>
      <c r="B309" s="237" t="str">
        <f>Capacidades!M598</f>
        <v xml:space="preserve">   </v>
      </c>
      <c r="C309" s="236"/>
      <c r="D309" s="15"/>
      <c r="E309" s="15"/>
      <c r="F309" s="16"/>
      <c r="G309" s="16"/>
      <c r="H309" s="16"/>
      <c r="I309" s="16"/>
      <c r="J309" s="16"/>
      <c r="K309" s="16"/>
      <c r="L309" s="414"/>
      <c r="M309" s="115" t="str">
        <f t="shared" si="6"/>
        <v xml:space="preserve">   </v>
      </c>
    </row>
    <row r="310" spans="1:13" hidden="1" x14ac:dyDescent="0.2">
      <c r="A310" s="418"/>
      <c r="B310" s="237" t="str">
        <f>Capacidades!M599</f>
        <v xml:space="preserve">   </v>
      </c>
      <c r="C310" s="236"/>
      <c r="D310" s="15"/>
      <c r="E310" s="15"/>
      <c r="F310" s="16"/>
      <c r="G310" s="16"/>
      <c r="H310" s="16"/>
      <c r="I310" s="16"/>
      <c r="J310" s="16"/>
      <c r="K310" s="16"/>
      <c r="L310" s="414"/>
      <c r="M310" s="115" t="str">
        <f t="shared" si="6"/>
        <v xml:space="preserve">   </v>
      </c>
    </row>
    <row r="311" spans="1:13" hidden="1" x14ac:dyDescent="0.2">
      <c r="A311" s="419"/>
      <c r="B311" s="237" t="str">
        <f>Capacidades!M600</f>
        <v xml:space="preserve">   </v>
      </c>
      <c r="C311" s="239"/>
      <c r="D311" s="15"/>
      <c r="E311" s="15"/>
      <c r="F311" s="16"/>
      <c r="G311" s="16"/>
      <c r="H311" s="16"/>
      <c r="I311" s="16"/>
      <c r="J311" s="16"/>
      <c r="K311" s="16"/>
      <c r="L311" s="414"/>
      <c r="M311" s="115" t="str">
        <f t="shared" si="6"/>
        <v xml:space="preserve">   </v>
      </c>
    </row>
    <row r="312" spans="1:13" hidden="1" x14ac:dyDescent="0.2">
      <c r="A312" s="417" t="str">
        <f>Capacidades!L601</f>
        <v xml:space="preserve">       </v>
      </c>
      <c r="B312" s="237" t="str">
        <f>Capacidades!M601</f>
        <v xml:space="preserve">   </v>
      </c>
      <c r="C312" s="236"/>
      <c r="D312" s="13">
        <f>Organización_Modular!F70</f>
        <v>0</v>
      </c>
      <c r="E312" s="13">
        <f>Organización_Modular!G70</f>
        <v>0</v>
      </c>
      <c r="F312" s="13">
        <f>Organización_Modular!H70</f>
        <v>0</v>
      </c>
      <c r="G312" s="13">
        <f>Organización_Modular!I70</f>
        <v>0</v>
      </c>
      <c r="H312" s="14">
        <f>SUM(F312:G312)</f>
        <v>0</v>
      </c>
      <c r="I312" s="14">
        <f>F312*16</f>
        <v>0</v>
      </c>
      <c r="J312" s="14">
        <f>G312*32</f>
        <v>0</v>
      </c>
      <c r="K312" s="14">
        <f>SUM(I312:J312)</f>
        <v>0</v>
      </c>
      <c r="L312" s="413"/>
      <c r="M312" s="115" t="str">
        <f t="shared" si="6"/>
        <v xml:space="preserve">   </v>
      </c>
    </row>
    <row r="313" spans="1:13" hidden="1" x14ac:dyDescent="0.2">
      <c r="A313" s="418"/>
      <c r="B313" s="237" t="str">
        <f>Capacidades!M602</f>
        <v xml:space="preserve">   </v>
      </c>
      <c r="C313" s="236"/>
      <c r="D313" s="15"/>
      <c r="E313" s="15"/>
      <c r="F313" s="16"/>
      <c r="G313" s="16"/>
      <c r="H313" s="16"/>
      <c r="I313" s="16"/>
      <c r="J313" s="16"/>
      <c r="K313" s="16"/>
      <c r="L313" s="414"/>
      <c r="M313" s="115" t="str">
        <f t="shared" si="6"/>
        <v xml:space="preserve">   </v>
      </c>
    </row>
    <row r="314" spans="1:13" hidden="1" x14ac:dyDescent="0.2">
      <c r="A314" s="418"/>
      <c r="B314" s="237" t="str">
        <f>Capacidades!M603</f>
        <v xml:space="preserve">   </v>
      </c>
      <c r="C314" s="236"/>
      <c r="D314" s="15"/>
      <c r="E314" s="15"/>
      <c r="F314" s="16"/>
      <c r="G314" s="16"/>
      <c r="H314" s="16"/>
      <c r="I314" s="16"/>
      <c r="J314" s="16"/>
      <c r="K314" s="16"/>
      <c r="L314" s="414"/>
      <c r="M314" s="115" t="str">
        <f t="shared" si="6"/>
        <v xml:space="preserve">   </v>
      </c>
    </row>
    <row r="315" spans="1:13" hidden="1" x14ac:dyDescent="0.2">
      <c r="A315" s="418"/>
      <c r="B315" s="237" t="str">
        <f>Capacidades!M604</f>
        <v xml:space="preserve">   </v>
      </c>
      <c r="C315" s="236"/>
      <c r="D315" s="15"/>
      <c r="E315" s="15"/>
      <c r="F315" s="16"/>
      <c r="G315" s="16"/>
      <c r="H315" s="16"/>
      <c r="I315" s="16"/>
      <c r="J315" s="16"/>
      <c r="K315" s="16"/>
      <c r="L315" s="414"/>
      <c r="M315" s="115" t="str">
        <f t="shared" si="6"/>
        <v xml:space="preserve">   </v>
      </c>
    </row>
    <row r="316" spans="1:13" hidden="1" x14ac:dyDescent="0.2">
      <c r="A316" s="418"/>
      <c r="B316" s="237" t="str">
        <f>Capacidades!M605</f>
        <v xml:space="preserve">   </v>
      </c>
      <c r="C316" s="236"/>
      <c r="D316" s="15"/>
      <c r="E316" s="15"/>
      <c r="F316" s="16"/>
      <c r="G316" s="16"/>
      <c r="H316" s="16"/>
      <c r="I316" s="16"/>
      <c r="J316" s="16"/>
      <c r="K316" s="16"/>
      <c r="L316" s="414"/>
      <c r="M316" s="115" t="str">
        <f t="shared" si="6"/>
        <v xml:space="preserve">   </v>
      </c>
    </row>
    <row r="317" spans="1:13" hidden="1" x14ac:dyDescent="0.2">
      <c r="A317" s="418"/>
      <c r="B317" s="237" t="str">
        <f>Capacidades!M606</f>
        <v xml:space="preserve">   </v>
      </c>
      <c r="C317" s="236"/>
      <c r="D317" s="15"/>
      <c r="E317" s="15"/>
      <c r="F317" s="16"/>
      <c r="G317" s="16"/>
      <c r="H317" s="16"/>
      <c r="I317" s="16"/>
      <c r="J317" s="16"/>
      <c r="K317" s="16"/>
      <c r="L317" s="414"/>
      <c r="M317" s="115" t="str">
        <f t="shared" si="6"/>
        <v xml:space="preserve">   </v>
      </c>
    </row>
    <row r="318" spans="1:13" hidden="1" x14ac:dyDescent="0.2">
      <c r="A318" s="418"/>
      <c r="B318" s="237" t="str">
        <f>Capacidades!M607</f>
        <v xml:space="preserve">   </v>
      </c>
      <c r="C318" s="236"/>
      <c r="D318" s="15"/>
      <c r="E318" s="15"/>
      <c r="F318" s="16"/>
      <c r="G318" s="16"/>
      <c r="H318" s="16"/>
      <c r="I318" s="16"/>
      <c r="J318" s="16"/>
      <c r="K318" s="16"/>
      <c r="L318" s="414"/>
      <c r="M318" s="115" t="str">
        <f t="shared" si="6"/>
        <v xml:space="preserve">   </v>
      </c>
    </row>
    <row r="319" spans="1:13" hidden="1" x14ac:dyDescent="0.2">
      <c r="A319" s="418"/>
      <c r="B319" s="237" t="str">
        <f>Capacidades!M608</f>
        <v xml:space="preserve">   </v>
      </c>
      <c r="C319" s="236"/>
      <c r="D319" s="15"/>
      <c r="E319" s="15"/>
      <c r="F319" s="16"/>
      <c r="G319" s="16"/>
      <c r="H319" s="16"/>
      <c r="I319" s="16"/>
      <c r="J319" s="16"/>
      <c r="K319" s="16"/>
      <c r="L319" s="414"/>
      <c r="M319" s="115" t="str">
        <f t="shared" si="6"/>
        <v xml:space="preserve">   </v>
      </c>
    </row>
    <row r="320" spans="1:13" hidden="1" x14ac:dyDescent="0.2">
      <c r="A320" s="418"/>
      <c r="B320" s="237" t="str">
        <f>Capacidades!M609</f>
        <v xml:space="preserve">   </v>
      </c>
      <c r="C320" s="236"/>
      <c r="D320" s="15"/>
      <c r="E320" s="15"/>
      <c r="F320" s="16"/>
      <c r="G320" s="16"/>
      <c r="H320" s="16"/>
      <c r="I320" s="16"/>
      <c r="J320" s="16"/>
      <c r="K320" s="16"/>
      <c r="L320" s="414"/>
      <c r="M320" s="115" t="str">
        <f t="shared" si="6"/>
        <v xml:space="preserve">   </v>
      </c>
    </row>
    <row r="321" spans="1:13" hidden="1" x14ac:dyDescent="0.2">
      <c r="A321" s="419"/>
      <c r="B321" s="237" t="str">
        <f>Capacidades!M610</f>
        <v xml:space="preserve">   </v>
      </c>
      <c r="C321" s="239"/>
      <c r="D321" s="15"/>
      <c r="E321" s="15"/>
      <c r="F321" s="16"/>
      <c r="G321" s="16"/>
      <c r="H321" s="16"/>
      <c r="I321" s="16"/>
      <c r="J321" s="16"/>
      <c r="K321" s="16"/>
      <c r="L321" s="414"/>
      <c r="M321" s="115" t="str">
        <f t="shared" si="6"/>
        <v xml:space="preserve">   </v>
      </c>
    </row>
    <row r="322" spans="1:13" ht="15.75" x14ac:dyDescent="0.2">
      <c r="A322" s="453" t="s">
        <v>104</v>
      </c>
      <c r="B322" s="453"/>
      <c r="C322" s="453"/>
      <c r="D322" s="453"/>
      <c r="E322" s="453"/>
      <c r="F322" s="453"/>
      <c r="G322" s="453"/>
      <c r="H322" s="453"/>
      <c r="I322" s="453"/>
      <c r="J322" s="453"/>
      <c r="K322" s="453"/>
      <c r="L322" s="453"/>
      <c r="M322" s="115" t="str">
        <f>A322</f>
        <v xml:space="preserve">COMPETENCIAS PARA LA EMPLEABILIDAD INCORPORADAS COMO CONTENIDO  TRANSVERSAL </v>
      </c>
    </row>
    <row r="323" spans="1:13" ht="24" customHeight="1" x14ac:dyDescent="0.2">
      <c r="A323" s="428" t="str">
        <f>'M1'!A323:L323</f>
        <v>CE6. Trabajo colaborativo.- Participar de forma activa en el logro de objetivos y metas comunes, integrándose con otras personas con criterio de respeto y justicia, sin estereotipos de género u otros, en un contexto determinado.</v>
      </c>
      <c r="B323" s="428"/>
      <c r="C323" s="428"/>
      <c r="D323" s="428"/>
      <c r="E323" s="428"/>
      <c r="F323" s="428"/>
      <c r="G323" s="428"/>
      <c r="H323" s="428"/>
      <c r="I323" s="428"/>
      <c r="J323" s="428"/>
      <c r="K323" s="428"/>
      <c r="L323" s="428"/>
      <c r="M323" s="115" t="str">
        <f t="shared" ref="M323:M358" si="7">A323</f>
        <v>CE6. Trabajo colaborativo.- Participar de forma activa en el logro de objetivos y metas comunes, integrándose con otras personas con criterio de respeto y justicia, sin estereotipos de género u otros, en un contexto determinado.</v>
      </c>
    </row>
    <row r="324" spans="1:13" ht="24" customHeight="1" x14ac:dyDescent="0.2">
      <c r="A324" s="428" t="str">
        <f>'M1'!A324:L324</f>
        <v>CE7. Liderazgo personal y profesional.- Articular recursos y potencialidades de cada integrante de su equipo logrando un trabajo comprometido, colaborativo, creativo, ético, sensible a su contexto social y ambiente, en pro del bien común.</v>
      </c>
      <c r="B324" s="428"/>
      <c r="C324" s="428"/>
      <c r="D324" s="428"/>
      <c r="E324" s="428"/>
      <c r="F324" s="428"/>
      <c r="G324" s="428"/>
      <c r="H324" s="428"/>
      <c r="I324" s="428"/>
      <c r="J324" s="428"/>
      <c r="K324" s="428"/>
      <c r="L324" s="428"/>
      <c r="M324" s="115" t="str">
        <f t="shared" si="7"/>
        <v>CE7. Liderazgo personal y profesional.- Articular recursos y potencialidades de cada integrante de su equipo logrando un trabajo comprometido, colaborativo, creativo, ético, sensible a su contexto social y ambiente, en pro del bien común.</v>
      </c>
    </row>
    <row r="325" spans="1:13" ht="18.75" hidden="1" customHeight="1" x14ac:dyDescent="0.2">
      <c r="A325" s="428">
        <f>'M1'!A325:L325</f>
        <v>0</v>
      </c>
      <c r="B325" s="428"/>
      <c r="C325" s="428"/>
      <c r="D325" s="428"/>
      <c r="E325" s="428"/>
      <c r="F325" s="428"/>
      <c r="G325" s="428"/>
      <c r="H325" s="428"/>
      <c r="I325" s="428"/>
      <c r="J325" s="428"/>
      <c r="K325" s="428"/>
      <c r="L325" s="428"/>
      <c r="M325" s="115">
        <f t="shared" si="7"/>
        <v>0</v>
      </c>
    </row>
    <row r="326" spans="1:13" ht="25.5" customHeight="1" x14ac:dyDescent="0.2">
      <c r="A326" s="424" t="s">
        <v>90</v>
      </c>
      <c r="B326" s="424"/>
      <c r="C326" s="424" t="s">
        <v>89</v>
      </c>
      <c r="D326" s="424"/>
      <c r="E326" s="424"/>
      <c r="F326" s="424"/>
      <c r="G326" s="424"/>
      <c r="H326" s="424"/>
      <c r="I326" s="424"/>
      <c r="J326" s="424"/>
      <c r="K326" s="424"/>
      <c r="L326" s="424"/>
      <c r="M326" s="115" t="str">
        <f t="shared" si="7"/>
        <v>CAPACIDADES A FORTALECER</v>
      </c>
    </row>
    <row r="327" spans="1:13" ht="42" customHeight="1" x14ac:dyDescent="0.2">
      <c r="A327" s="428" t="str">
        <f ca="1">OFFSET($A$9,(ROW()-326)*10-1,0)</f>
        <v xml:space="preserve">UC2.C1 Generar información comercial mediante la aplicación de técnicas de investigación de mercados, para respaldar la toma de decisiones.    </v>
      </c>
      <c r="B327" s="428"/>
      <c r="C327" s="441" t="str">
        <f>'M1'!C327:L356</f>
        <v xml:space="preserve">Se ejecutarán las siguientes estrategias para promover el trabajo colaborativo en el programa de estudios de administración de empresas, las cuales serán incluidas en todas las actividades de aprendizaje de las unidades didácticas del plan de estudios.  
1) Para la organización: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De igual forma, se incorporarán las siguientes estrategias para promover el liderazgo: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v>
      </c>
      <c r="D327" s="442"/>
      <c r="E327" s="442"/>
      <c r="F327" s="442"/>
      <c r="G327" s="442"/>
      <c r="H327" s="442"/>
      <c r="I327" s="442"/>
      <c r="J327" s="442"/>
      <c r="K327" s="442"/>
      <c r="L327" s="443"/>
      <c r="M327" s="115" t="str">
        <f t="shared" ca="1" si="7"/>
        <v xml:space="preserve">UC2.C1 Generar información comercial mediante la aplicación de técnicas de investigación de mercados, para respaldar la toma de decisiones.    </v>
      </c>
    </row>
    <row r="328" spans="1:13" ht="42" customHeight="1" x14ac:dyDescent="0.2">
      <c r="A328" s="428" t="str">
        <f t="shared" ref="A328:A346" ca="1" si="8">OFFSET($A$9,(ROW()-326)*10-1,0)</f>
        <v xml:space="preserve">UC2.C2 Apoyar la elaboración y ejecución del Plan de comercialización,  en función a los objetivos de la empresa.    </v>
      </c>
      <c r="B328" s="428"/>
      <c r="C328" s="444"/>
      <c r="D328" s="445"/>
      <c r="E328" s="445"/>
      <c r="F328" s="445"/>
      <c r="G328" s="445"/>
      <c r="H328" s="445"/>
      <c r="I328" s="445"/>
      <c r="J328" s="445"/>
      <c r="K328" s="445"/>
      <c r="L328" s="446"/>
      <c r="M328" s="115" t="str">
        <f t="shared" ca="1" si="7"/>
        <v xml:space="preserve">UC2.C2 Apoyar la elaboración y ejecución del Plan de comercialización,  en función a los objetivos de la empresa.    </v>
      </c>
    </row>
    <row r="329" spans="1:13" ht="42" customHeight="1" x14ac:dyDescent="0.2">
      <c r="A329" s="428" t="str">
        <f t="shared" ca="1" si="8"/>
        <v xml:space="preserve">UC2.C3 Apoyar la elaboración y ejecución del Plan de producción/operaciones, tomando en cuenta los objetivos de la empresa y las interacciones con otras áreas de la misma.    </v>
      </c>
      <c r="B329" s="428"/>
      <c r="C329" s="444"/>
      <c r="D329" s="445"/>
      <c r="E329" s="445"/>
      <c r="F329" s="445"/>
      <c r="G329" s="445"/>
      <c r="H329" s="445"/>
      <c r="I329" s="445"/>
      <c r="J329" s="445"/>
      <c r="K329" s="445"/>
      <c r="L329" s="446"/>
      <c r="M329" s="115" t="str">
        <f t="shared" ca="1" si="7"/>
        <v xml:space="preserve">UC2.C3 Apoyar la elaboración y ejecución del Plan de producción/operaciones, tomando en cuenta los objetivos de la empresa y las interacciones con otras áreas de la misma.    </v>
      </c>
    </row>
    <row r="330" spans="1:13" ht="42" customHeight="1" x14ac:dyDescent="0.2">
      <c r="A330" s="428" t="str">
        <f t="shared" ca="1" si="8"/>
        <v xml:space="preserve">UC2.C4 Ejecutar actividades del proceso de Recursos humanos, en función a las políticas de la empresa y normas vigentes.    </v>
      </c>
      <c r="B330" s="428"/>
      <c r="C330" s="444"/>
      <c r="D330" s="445"/>
      <c r="E330" s="445"/>
      <c r="F330" s="445"/>
      <c r="G330" s="445"/>
      <c r="H330" s="445"/>
      <c r="I330" s="445"/>
      <c r="J330" s="445"/>
      <c r="K330" s="445"/>
      <c r="L330" s="446"/>
      <c r="M330" s="115" t="str">
        <f t="shared" ca="1" si="7"/>
        <v xml:space="preserve">UC2.C4 Ejecutar actividades del proceso de Recursos humanos, en función a las políticas de la empresa y normas vigentes.    </v>
      </c>
    </row>
    <row r="331" spans="1:13" ht="42" customHeight="1" x14ac:dyDescent="0.2">
      <c r="A331" s="428" t="str">
        <f t="shared" ca="1" si="8"/>
        <v xml:space="preserve">UC2.C5 Elaborar la planilla de remuneraciones, de acuerdo a las instrucciones de la Gerencia y a las normas vigentes.    </v>
      </c>
      <c r="B331" s="428"/>
      <c r="C331" s="444"/>
      <c r="D331" s="445"/>
      <c r="E331" s="445"/>
      <c r="F331" s="445"/>
      <c r="G331" s="445"/>
      <c r="H331" s="445"/>
      <c r="I331" s="445"/>
      <c r="J331" s="445"/>
      <c r="K331" s="445"/>
      <c r="L331" s="446"/>
      <c r="M331" s="115" t="str">
        <f t="shared" ca="1" si="7"/>
        <v xml:space="preserve">UC2.C5 Elaborar la planilla de remuneraciones, de acuerdo a las instrucciones de la Gerencia y a las normas vigentes.    </v>
      </c>
    </row>
    <row r="332" spans="1:13" ht="42" customHeight="1" x14ac:dyDescent="0.2">
      <c r="A332" s="428" t="str">
        <f t="shared" ca="1" si="8"/>
        <v xml:space="preserve">UC2.C6 Apoyar la elaboración de procesos de mejora continua, considerando los estándares de calidad y la cultura organizacional.    </v>
      </c>
      <c r="B332" s="428"/>
      <c r="C332" s="444"/>
      <c r="D332" s="445"/>
      <c r="E332" s="445"/>
      <c r="F332" s="445"/>
      <c r="G332" s="445"/>
      <c r="H332" s="445"/>
      <c r="I332" s="445"/>
      <c r="J332" s="445"/>
      <c r="K332" s="445"/>
      <c r="L332" s="446"/>
      <c r="M332" s="115" t="str">
        <f t="shared" ca="1" si="7"/>
        <v xml:space="preserve">UC2.C6 Apoyar la elaboración de procesos de mejora continua, considerando los estándares de calidad y la cultura organizacional.    </v>
      </c>
    </row>
    <row r="333" spans="1:13" ht="42" customHeight="1" x14ac:dyDescent="0.2">
      <c r="A333" s="428" t="str">
        <f t="shared" ca="1" si="8"/>
        <v xml:space="preserve">UC2.C7 Generar información que permita la toma de decisiones, aplicando herramientas estadísticas.    </v>
      </c>
      <c r="B333" s="428"/>
      <c r="C333" s="444"/>
      <c r="D333" s="445"/>
      <c r="E333" s="445"/>
      <c r="F333" s="445"/>
      <c r="G333" s="445"/>
      <c r="H333" s="445"/>
      <c r="I333" s="445"/>
      <c r="J333" s="445"/>
      <c r="K333" s="445"/>
      <c r="L333" s="446"/>
      <c r="M333" s="115" t="str">
        <f t="shared" ca="1" si="7"/>
        <v xml:space="preserve">UC2.C7 Generar información que permita la toma de decisiones, aplicando herramientas estadísticas.    </v>
      </c>
    </row>
    <row r="334" spans="1:13" ht="42" customHeight="1" x14ac:dyDescent="0.2">
      <c r="A334" s="428" t="str">
        <f t="shared" ca="1" si="8"/>
        <v xml:space="preserve">UC2.C8 Generar información económica que permita la toma de decisiones, en base a variables micro y macroeconómicas básicas.    </v>
      </c>
      <c r="B334" s="428"/>
      <c r="C334" s="444"/>
      <c r="D334" s="445"/>
      <c r="E334" s="445"/>
      <c r="F334" s="445"/>
      <c r="G334" s="445"/>
      <c r="H334" s="445"/>
      <c r="I334" s="445"/>
      <c r="J334" s="445"/>
      <c r="K334" s="445"/>
      <c r="L334" s="446"/>
      <c r="M334" s="115" t="str">
        <f t="shared" ca="1" si="7"/>
        <v xml:space="preserve">UC2.C8 Generar información económica que permita la toma de decisiones, en base a variables micro y macroeconómicas básicas.    </v>
      </c>
    </row>
    <row r="335" spans="1:13" ht="20.25" hidden="1" customHeight="1" x14ac:dyDescent="0.2">
      <c r="A335" s="428" t="str">
        <f t="shared" ca="1" si="8"/>
        <v xml:space="preserve">       </v>
      </c>
      <c r="B335" s="428"/>
      <c r="C335" s="444"/>
      <c r="D335" s="445"/>
      <c r="E335" s="445"/>
      <c r="F335" s="445"/>
      <c r="G335" s="445"/>
      <c r="H335" s="445"/>
      <c r="I335" s="445"/>
      <c r="J335" s="445"/>
      <c r="K335" s="445"/>
      <c r="L335" s="446"/>
      <c r="M335" s="115" t="str">
        <f t="shared" ca="1" si="7"/>
        <v xml:space="preserve">       </v>
      </c>
    </row>
    <row r="336" spans="1:13" ht="20.25" hidden="1" customHeight="1" x14ac:dyDescent="0.2">
      <c r="A336" s="428" t="str">
        <f t="shared" ca="1" si="8"/>
        <v xml:space="preserve">       </v>
      </c>
      <c r="B336" s="428"/>
      <c r="C336" s="444"/>
      <c r="D336" s="445"/>
      <c r="E336" s="445"/>
      <c r="F336" s="445"/>
      <c r="G336" s="445"/>
      <c r="H336" s="445"/>
      <c r="I336" s="445"/>
      <c r="J336" s="445"/>
      <c r="K336" s="445"/>
      <c r="L336" s="446"/>
      <c r="M336" s="115" t="str">
        <f t="shared" ca="1" si="7"/>
        <v xml:space="preserve">       </v>
      </c>
    </row>
    <row r="337" spans="1:13" ht="20.25" hidden="1" customHeight="1" x14ac:dyDescent="0.2">
      <c r="A337" s="428" t="str">
        <f t="shared" ca="1" si="8"/>
        <v xml:space="preserve">       </v>
      </c>
      <c r="B337" s="428"/>
      <c r="C337" s="444"/>
      <c r="D337" s="445"/>
      <c r="E337" s="445"/>
      <c r="F337" s="445"/>
      <c r="G337" s="445"/>
      <c r="H337" s="445"/>
      <c r="I337" s="445"/>
      <c r="J337" s="445"/>
      <c r="K337" s="445"/>
      <c r="L337" s="446"/>
      <c r="M337" s="115" t="str">
        <f t="shared" ca="1" si="7"/>
        <v xml:space="preserve">       </v>
      </c>
    </row>
    <row r="338" spans="1:13" ht="20.25" hidden="1" customHeight="1" x14ac:dyDescent="0.2">
      <c r="A338" s="428" t="str">
        <f t="shared" ca="1" si="8"/>
        <v xml:space="preserve">       </v>
      </c>
      <c r="B338" s="428"/>
      <c r="C338" s="444"/>
      <c r="D338" s="445"/>
      <c r="E338" s="445"/>
      <c r="F338" s="445"/>
      <c r="G338" s="445"/>
      <c r="H338" s="445"/>
      <c r="I338" s="445"/>
      <c r="J338" s="445"/>
      <c r="K338" s="445"/>
      <c r="L338" s="446"/>
      <c r="M338" s="115" t="str">
        <f t="shared" ca="1" si="7"/>
        <v xml:space="preserve">       </v>
      </c>
    </row>
    <row r="339" spans="1:13" ht="20.25" hidden="1" customHeight="1" x14ac:dyDescent="0.2">
      <c r="A339" s="428" t="str">
        <f t="shared" ca="1" si="8"/>
        <v xml:space="preserve">       </v>
      </c>
      <c r="B339" s="428"/>
      <c r="C339" s="444"/>
      <c r="D339" s="445"/>
      <c r="E339" s="445"/>
      <c r="F339" s="445"/>
      <c r="G339" s="445"/>
      <c r="H339" s="445"/>
      <c r="I339" s="445"/>
      <c r="J339" s="445"/>
      <c r="K339" s="445"/>
      <c r="L339" s="446"/>
      <c r="M339" s="115" t="str">
        <f t="shared" ca="1" si="7"/>
        <v xml:space="preserve">       </v>
      </c>
    </row>
    <row r="340" spans="1:13" ht="20.25" hidden="1" customHeight="1" x14ac:dyDescent="0.2">
      <c r="A340" s="428" t="str">
        <f t="shared" ca="1" si="8"/>
        <v xml:space="preserve">       </v>
      </c>
      <c r="B340" s="428"/>
      <c r="C340" s="444"/>
      <c r="D340" s="445"/>
      <c r="E340" s="445"/>
      <c r="F340" s="445"/>
      <c r="G340" s="445"/>
      <c r="H340" s="445"/>
      <c r="I340" s="445"/>
      <c r="J340" s="445"/>
      <c r="K340" s="445"/>
      <c r="L340" s="446"/>
      <c r="M340" s="115" t="str">
        <f t="shared" ca="1" si="7"/>
        <v xml:space="preserve">       </v>
      </c>
    </row>
    <row r="341" spans="1:13" ht="20.25" hidden="1" customHeight="1" x14ac:dyDescent="0.2">
      <c r="A341" s="428" t="str">
        <f t="shared" ca="1" si="8"/>
        <v xml:space="preserve">       </v>
      </c>
      <c r="B341" s="428"/>
      <c r="C341" s="444"/>
      <c r="D341" s="445"/>
      <c r="E341" s="445"/>
      <c r="F341" s="445"/>
      <c r="G341" s="445"/>
      <c r="H341" s="445"/>
      <c r="I341" s="445"/>
      <c r="J341" s="445"/>
      <c r="K341" s="445"/>
      <c r="L341" s="446"/>
      <c r="M341" s="115" t="str">
        <f t="shared" ca="1" si="7"/>
        <v xml:space="preserve">       </v>
      </c>
    </row>
    <row r="342" spans="1:13" ht="20.25" hidden="1" customHeight="1" x14ac:dyDescent="0.2">
      <c r="A342" s="428" t="str">
        <f t="shared" ca="1" si="8"/>
        <v xml:space="preserve">       </v>
      </c>
      <c r="B342" s="428"/>
      <c r="C342" s="444"/>
      <c r="D342" s="445"/>
      <c r="E342" s="445"/>
      <c r="F342" s="445"/>
      <c r="G342" s="445"/>
      <c r="H342" s="445"/>
      <c r="I342" s="445"/>
      <c r="J342" s="445"/>
      <c r="K342" s="445"/>
      <c r="L342" s="446"/>
      <c r="M342" s="115" t="str">
        <f t="shared" ca="1" si="7"/>
        <v xml:space="preserve">       </v>
      </c>
    </row>
    <row r="343" spans="1:13" ht="20.25" hidden="1" customHeight="1" x14ac:dyDescent="0.2">
      <c r="A343" s="428" t="str">
        <f t="shared" ca="1" si="8"/>
        <v xml:space="preserve">       </v>
      </c>
      <c r="B343" s="428"/>
      <c r="C343" s="444"/>
      <c r="D343" s="445"/>
      <c r="E343" s="445"/>
      <c r="F343" s="445"/>
      <c r="G343" s="445"/>
      <c r="H343" s="445"/>
      <c r="I343" s="445"/>
      <c r="J343" s="445"/>
      <c r="K343" s="445"/>
      <c r="L343" s="446"/>
      <c r="M343" s="115" t="str">
        <f t="shared" ca="1" si="7"/>
        <v xml:space="preserve">       </v>
      </c>
    </row>
    <row r="344" spans="1:13" ht="20.25" hidden="1" customHeight="1" x14ac:dyDescent="0.2">
      <c r="A344" s="428" t="str">
        <f t="shared" ca="1" si="8"/>
        <v xml:space="preserve">       </v>
      </c>
      <c r="B344" s="428"/>
      <c r="C344" s="444"/>
      <c r="D344" s="445"/>
      <c r="E344" s="445"/>
      <c r="F344" s="445"/>
      <c r="G344" s="445"/>
      <c r="H344" s="445"/>
      <c r="I344" s="445"/>
      <c r="J344" s="445"/>
      <c r="K344" s="445"/>
      <c r="L344" s="446"/>
      <c r="M344" s="115" t="str">
        <f t="shared" ca="1" si="7"/>
        <v xml:space="preserve">       </v>
      </c>
    </row>
    <row r="345" spans="1:13" ht="20.25" hidden="1" customHeight="1" x14ac:dyDescent="0.2">
      <c r="A345" s="428" t="str">
        <f ca="1">OFFSET($A$9,(ROW()-326)*10-1,0)</f>
        <v xml:space="preserve">       </v>
      </c>
      <c r="B345" s="428"/>
      <c r="C345" s="444"/>
      <c r="D345" s="445"/>
      <c r="E345" s="445"/>
      <c r="F345" s="445"/>
      <c r="G345" s="445"/>
      <c r="H345" s="445"/>
      <c r="I345" s="445"/>
      <c r="J345" s="445"/>
      <c r="K345" s="445"/>
      <c r="L345" s="446"/>
      <c r="M345" s="115" t="str">
        <f t="shared" ca="1" si="7"/>
        <v xml:space="preserve">       </v>
      </c>
    </row>
    <row r="346" spans="1:13" ht="20.25" hidden="1" customHeight="1" x14ac:dyDescent="0.2">
      <c r="A346" s="428" t="str">
        <f t="shared" ca="1" si="8"/>
        <v xml:space="preserve">       </v>
      </c>
      <c r="B346" s="428"/>
      <c r="C346" s="444"/>
      <c r="D346" s="445"/>
      <c r="E346" s="445"/>
      <c r="F346" s="445"/>
      <c r="G346" s="445"/>
      <c r="H346" s="445"/>
      <c r="I346" s="445"/>
      <c r="J346" s="445"/>
      <c r="K346" s="445"/>
      <c r="L346" s="446"/>
      <c r="M346" s="115" t="str">
        <f t="shared" ca="1" si="7"/>
        <v xml:space="preserve">       </v>
      </c>
    </row>
    <row r="347" spans="1:13" ht="32.25" customHeight="1" x14ac:dyDescent="0.2">
      <c r="A347" s="428" t="str">
        <f ca="1">OFFSET($A$213,(ROW()-346)*10-1,0)</f>
        <v xml:space="preserve">CE2.C1 Interactuar en forma oral, diversas situaciones  brindando información de sí mismo, de otras personas en inglés, de manera presencial y virtual utilizando gramática y vocabulario técnico.    </v>
      </c>
      <c r="B347" s="428"/>
      <c r="C347" s="444"/>
      <c r="D347" s="445"/>
      <c r="E347" s="445"/>
      <c r="F347" s="445"/>
      <c r="G347" s="445"/>
      <c r="H347" s="445"/>
      <c r="I347" s="445"/>
      <c r="J347" s="445"/>
      <c r="K347" s="445"/>
      <c r="L347" s="446"/>
      <c r="M347" s="115" t="str">
        <f t="shared" ca="1" si="7"/>
        <v xml:space="preserve">CE2.C1 Interactuar en forma oral, diversas situaciones  brindando información de sí mismo, de otras personas en inglés, de manera presencial y virtual utilizando gramática y vocabulario técnico.    </v>
      </c>
    </row>
    <row r="348" spans="1:13" ht="32.25" customHeight="1" x14ac:dyDescent="0.2">
      <c r="A348" s="428" t="str">
        <f t="shared" ref="A348:A356" ca="1" si="9">OFFSET($A$213,(ROW()-346)*10-1,0)</f>
        <v xml:space="preserve">CE2.C2  Interpretar información y documentación escrita en inglés, analizando las ideas principales y secundarias relacionados en el ámbito social y laboral vinculados al programa de estudios.    </v>
      </c>
      <c r="B348" s="428"/>
      <c r="C348" s="444"/>
      <c r="D348" s="445"/>
      <c r="E348" s="445"/>
      <c r="F348" s="445"/>
      <c r="G348" s="445"/>
      <c r="H348" s="445"/>
      <c r="I348" s="445"/>
      <c r="J348" s="445"/>
      <c r="K348" s="445"/>
      <c r="L348" s="446"/>
      <c r="M348" s="115" t="str">
        <f t="shared" ca="1" si="7"/>
        <v xml:space="preserve">CE2.C2  Interpretar información y documentación escrita en inglés, analizando las ideas principales y secundarias relacionados en el ámbito social y laboral vinculados al programa de estudios.    </v>
      </c>
    </row>
    <row r="349" spans="1:13" ht="32.25" customHeight="1" x14ac:dyDescent="0.2">
      <c r="A349" s="428" t="str">
        <f t="shared" ca="1" si="9"/>
        <v xml:space="preserve">CE5.C1 Orientar la situación de conflicto para transformarlo en una oportunidad de negociación constructiva entre ambas partes que conduzcan al desarrollo personal y profesional.    </v>
      </c>
      <c r="B349" s="428"/>
      <c r="C349" s="444"/>
      <c r="D349" s="445"/>
      <c r="E349" s="445"/>
      <c r="F349" s="445"/>
      <c r="G349" s="445"/>
      <c r="H349" s="445"/>
      <c r="I349" s="445"/>
      <c r="J349" s="445"/>
      <c r="K349" s="445"/>
      <c r="L349" s="446"/>
      <c r="M349" s="115" t="str">
        <f t="shared" ca="1" si="7"/>
        <v xml:space="preserve">CE5.C1 Orientar la situación de conflicto para transformarlo en una oportunidad de negociación constructiva entre ambas partes que conduzcan al desarrollo personal y profesional.    </v>
      </c>
    </row>
    <row r="350" spans="1:13" ht="20.25" hidden="1" customHeight="1" x14ac:dyDescent="0.2">
      <c r="A350" s="428" t="str">
        <f t="shared" ca="1" si="9"/>
        <v xml:space="preserve">       </v>
      </c>
      <c r="B350" s="428"/>
      <c r="C350" s="444"/>
      <c r="D350" s="445"/>
      <c r="E350" s="445"/>
      <c r="F350" s="445"/>
      <c r="G350" s="445"/>
      <c r="H350" s="445"/>
      <c r="I350" s="445"/>
      <c r="J350" s="445"/>
      <c r="K350" s="445"/>
      <c r="L350" s="446"/>
      <c r="M350" s="115" t="str">
        <f t="shared" ca="1" si="7"/>
        <v xml:space="preserve">       </v>
      </c>
    </row>
    <row r="351" spans="1:13" ht="20.25" hidden="1" customHeight="1" x14ac:dyDescent="0.2">
      <c r="A351" s="428" t="str">
        <f t="shared" ca="1" si="9"/>
        <v xml:space="preserve">       </v>
      </c>
      <c r="B351" s="428"/>
      <c r="C351" s="444"/>
      <c r="D351" s="445"/>
      <c r="E351" s="445"/>
      <c r="F351" s="445"/>
      <c r="G351" s="445"/>
      <c r="H351" s="445"/>
      <c r="I351" s="445"/>
      <c r="J351" s="445"/>
      <c r="K351" s="445"/>
      <c r="L351" s="446"/>
      <c r="M351" s="115" t="str">
        <f t="shared" ca="1" si="7"/>
        <v xml:space="preserve">       </v>
      </c>
    </row>
    <row r="352" spans="1:13" ht="20.25" hidden="1" customHeight="1" x14ac:dyDescent="0.2">
      <c r="A352" s="428" t="str">
        <f t="shared" ca="1" si="9"/>
        <v xml:space="preserve">       </v>
      </c>
      <c r="B352" s="428"/>
      <c r="C352" s="444"/>
      <c r="D352" s="445"/>
      <c r="E352" s="445"/>
      <c r="F352" s="445"/>
      <c r="G352" s="445"/>
      <c r="H352" s="445"/>
      <c r="I352" s="445"/>
      <c r="J352" s="445"/>
      <c r="K352" s="445"/>
      <c r="L352" s="446"/>
      <c r="M352" s="115" t="str">
        <f t="shared" ca="1" si="7"/>
        <v xml:space="preserve">       </v>
      </c>
    </row>
    <row r="353" spans="1:13" ht="20.25" hidden="1" customHeight="1" x14ac:dyDescent="0.2">
      <c r="A353" s="428" t="str">
        <f t="shared" ca="1" si="9"/>
        <v xml:space="preserve">       </v>
      </c>
      <c r="B353" s="428"/>
      <c r="C353" s="444"/>
      <c r="D353" s="445"/>
      <c r="E353" s="445"/>
      <c r="F353" s="445"/>
      <c r="G353" s="445"/>
      <c r="H353" s="445"/>
      <c r="I353" s="445"/>
      <c r="J353" s="445"/>
      <c r="K353" s="445"/>
      <c r="L353" s="446"/>
      <c r="M353" s="115" t="str">
        <f t="shared" ca="1" si="7"/>
        <v xml:space="preserve">       </v>
      </c>
    </row>
    <row r="354" spans="1:13" ht="20.25" hidden="1" customHeight="1" x14ac:dyDescent="0.2">
      <c r="A354" s="428" t="str">
        <f t="shared" ca="1" si="9"/>
        <v xml:space="preserve">       </v>
      </c>
      <c r="B354" s="428"/>
      <c r="C354" s="444"/>
      <c r="D354" s="445"/>
      <c r="E354" s="445"/>
      <c r="F354" s="445"/>
      <c r="G354" s="445"/>
      <c r="H354" s="445"/>
      <c r="I354" s="445"/>
      <c r="J354" s="445"/>
      <c r="K354" s="445"/>
      <c r="L354" s="446"/>
      <c r="M354" s="115" t="str">
        <f t="shared" ca="1" si="7"/>
        <v xml:space="preserve">       </v>
      </c>
    </row>
    <row r="355" spans="1:13" ht="20.25" hidden="1" customHeight="1" x14ac:dyDescent="0.2">
      <c r="A355" s="428" t="str">
        <f t="shared" ca="1" si="9"/>
        <v xml:space="preserve">       </v>
      </c>
      <c r="B355" s="428"/>
      <c r="C355" s="444"/>
      <c r="D355" s="445"/>
      <c r="E355" s="445"/>
      <c r="F355" s="445"/>
      <c r="G355" s="445"/>
      <c r="H355" s="445"/>
      <c r="I355" s="445"/>
      <c r="J355" s="445"/>
      <c r="K355" s="445"/>
      <c r="L355" s="446"/>
      <c r="M355" s="115" t="str">
        <f t="shared" ca="1" si="7"/>
        <v xml:space="preserve">       </v>
      </c>
    </row>
    <row r="356" spans="1:13" ht="20.25" hidden="1" customHeight="1" x14ac:dyDescent="0.2">
      <c r="A356" s="428" t="str">
        <f t="shared" ca="1" si="9"/>
        <v xml:space="preserve">       </v>
      </c>
      <c r="B356" s="428"/>
      <c r="C356" s="447"/>
      <c r="D356" s="448"/>
      <c r="E356" s="448"/>
      <c r="F356" s="448"/>
      <c r="G356" s="448"/>
      <c r="H356" s="448"/>
      <c r="I356" s="448"/>
      <c r="J356" s="448"/>
      <c r="K356" s="448"/>
      <c r="L356" s="449"/>
      <c r="M356" s="115" t="str">
        <f t="shared" ca="1" si="7"/>
        <v xml:space="preserve">       </v>
      </c>
    </row>
    <row r="357" spans="1:13" s="64" customFormat="1" ht="18" customHeight="1" x14ac:dyDescent="0.2">
      <c r="A357" s="453" t="str">
        <f>'M1'!A357:L357</f>
        <v>EXPERIENCIAS FORMATIVAS EN SITUACIONES REALES DE TRABAJO (EFSRT)</v>
      </c>
      <c r="B357" s="453"/>
      <c r="C357" s="453"/>
      <c r="D357" s="453"/>
      <c r="E357" s="453"/>
      <c r="F357" s="453"/>
      <c r="G357" s="453"/>
      <c r="H357" s="453"/>
      <c r="I357" s="453"/>
      <c r="J357" s="453"/>
      <c r="K357" s="453"/>
      <c r="L357" s="45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54" t="str">
        <f>'M1'!C358:J358</f>
        <v>DESCRIPCIÓN DE LA ESTRATEGIA PARA LA IMPLEMENTACIÓN DE LA EFSRT (2)</v>
      </c>
      <c r="D358" s="454"/>
      <c r="E358" s="454"/>
      <c r="F358" s="454"/>
      <c r="G358" s="454"/>
      <c r="H358" s="454"/>
      <c r="I358" s="454"/>
      <c r="J358" s="454"/>
      <c r="K358" s="223" t="str">
        <f>'M1'!K358</f>
        <v>CRÉDITOS</v>
      </c>
      <c r="L358" s="223" t="str">
        <f>'M1'!L358</f>
        <v>HORAS (P)</v>
      </c>
      <c r="M358" s="115" t="str">
        <f t="shared" si="7"/>
        <v>LUGAR PARA EL DESARROLLO DE LA EFSRT</v>
      </c>
    </row>
    <row r="359" spans="1:13" s="64" customFormat="1" ht="375.75" customHeight="1" x14ac:dyDescent="0.2">
      <c r="A359" s="304" t="s">
        <v>143</v>
      </c>
      <c r="B359" s="304" t="s">
        <v>858</v>
      </c>
      <c r="C359" s="455" t="s">
        <v>859</v>
      </c>
      <c r="D359" s="456"/>
      <c r="E359" s="456"/>
      <c r="F359" s="456"/>
      <c r="G359" s="456"/>
      <c r="H359" s="456"/>
      <c r="I359" s="456"/>
      <c r="J359" s="457"/>
      <c r="K359" s="19">
        <f>Organización_Modular!I71</f>
        <v>4</v>
      </c>
      <c r="L359" s="20">
        <f>K359*32</f>
        <v>128</v>
      </c>
      <c r="M359" s="115" t="str">
        <f>C359</f>
        <v xml:space="preserve">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v>
      </c>
    </row>
    <row r="360" spans="1:13" s="64" customFormat="1" hidden="1" x14ac:dyDescent="0.2">
      <c r="A360" s="234"/>
      <c r="B360" s="234"/>
      <c r="C360" s="450"/>
      <c r="D360" s="451"/>
      <c r="E360" s="451"/>
      <c r="F360" s="451"/>
      <c r="G360" s="451"/>
      <c r="H360" s="451"/>
      <c r="I360" s="451"/>
      <c r="J360" s="452"/>
      <c r="K360" s="112"/>
      <c r="L360" s="113"/>
      <c r="M360" s="115">
        <f>C360</f>
        <v>0</v>
      </c>
    </row>
    <row r="361" spans="1:13" ht="30" customHeight="1" x14ac:dyDescent="0.2">
      <c r="A361" s="396" t="str">
        <f>'M1'!A361</f>
        <v>(1) Colocar el nombre del espacio, área u otros, donde se desarrolla las EFSRT
(2) Realizar una breve descripción respecto al desarrollo de las EFSRT, según el lugar de realización.</v>
      </c>
      <c r="B361" s="397"/>
      <c r="M361" s="115" t="str">
        <f>A361</f>
        <v>(1) Colocar el nombre del espacio, área u otros, donde se desarrolla las EFSRT
(2) Realizar una breve descripción respecto al desarrollo de las EFSRT, según el lugar de realización.</v>
      </c>
    </row>
    <row r="362" spans="1:13" x14ac:dyDescent="0.2">
      <c r="A362" s="183" t="s">
        <v>142</v>
      </c>
      <c r="B362" s="184" t="s">
        <v>146</v>
      </c>
      <c r="M362" s="116"/>
    </row>
    <row r="363" spans="1:13" x14ac:dyDescent="0.2">
      <c r="A363" s="183" t="s">
        <v>143</v>
      </c>
      <c r="B363" s="184" t="s">
        <v>147</v>
      </c>
      <c r="M363" s="116"/>
    </row>
    <row r="364" spans="1:13" x14ac:dyDescent="0.2">
      <c r="A364" s="183"/>
      <c r="B364" s="184" t="s">
        <v>150</v>
      </c>
    </row>
    <row r="365" spans="1:13" x14ac:dyDescent="0.2">
      <c r="A365" s="183"/>
      <c r="B365" s="184" t="s">
        <v>148</v>
      </c>
    </row>
    <row r="366" spans="1:13" x14ac:dyDescent="0.2">
      <c r="A366" s="183"/>
      <c r="B366" s="184" t="s">
        <v>149</v>
      </c>
    </row>
    <row r="367" spans="1:13" x14ac:dyDescent="0.2">
      <c r="A367" s="172"/>
      <c r="B367" s="184" t="s">
        <v>151</v>
      </c>
    </row>
  </sheetData>
  <sheetProtection algorithmName="SHA-512" hashValue="2IrDWC4CNYrYUuGwq7F++3CcjZ+UWanj5eFtKK6DzMjynzfAIdw2blDlmJn6IFLpEXSAdcdP9o2DDHrTUmFRoA==" saltValue="VN88/XfbpcncPrObCeD3SA==" spinCount="100000" sheet="1" objects="1" scenarios="1" formatRows="0" autoFilter="0"/>
  <autoFilter ref="A16:M361">
    <filterColumn colId="5" showButton="0"/>
    <filterColumn colId="8" showButton="0"/>
  </autoFilter>
  <mergeCells count="141">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A1:L1"/>
    <mergeCell ref="B3:C3"/>
    <mergeCell ref="F3:H3"/>
    <mergeCell ref="I3:L3"/>
    <mergeCell ref="F5:H5"/>
    <mergeCell ref="I5:L5"/>
    <mergeCell ref="A13:L13"/>
    <mergeCell ref="A14:L14"/>
    <mergeCell ref="B15:L15"/>
    <mergeCell ref="D16:D17"/>
    <mergeCell ref="F16:G16"/>
    <mergeCell ref="H16:H17"/>
    <mergeCell ref="E16:E17"/>
    <mergeCell ref="I16:J16"/>
    <mergeCell ref="K16:K17"/>
    <mergeCell ref="A18:A27"/>
    <mergeCell ref="A28:A37"/>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B220:B221"/>
    <mergeCell ref="C220:C221"/>
    <mergeCell ref="D220:D221"/>
    <mergeCell ref="A168:A177"/>
    <mergeCell ref="A178:A187"/>
    <mergeCell ref="A188:A197"/>
    <mergeCell ref="A198:A207"/>
    <mergeCell ref="A208:A217"/>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s>
  <conditionalFormatting sqref="C21:C27 L18:L217 C225:C231 L222:L321 A360:J360 C327:L356 C31:C37 C41:C47 C51:C57 C61:C67 C71:C77 C81:C87 C91:C217 C237:C241 C246:C321">
    <cfRule type="containsBlanks" dxfId="141" priority="18">
      <formula>LEN(TRIM(A18))=0</formula>
    </cfRule>
  </conditionalFormatting>
  <conditionalFormatting sqref="C18:C20">
    <cfRule type="containsBlanks" dxfId="140" priority="17">
      <formula>LEN(TRIM(C18))=0</formula>
    </cfRule>
  </conditionalFormatting>
  <conditionalFormatting sqref="C28:C30">
    <cfRule type="containsBlanks" dxfId="139" priority="16">
      <formula>LEN(TRIM(C28))=0</formula>
    </cfRule>
  </conditionalFormatting>
  <conditionalFormatting sqref="C38:C40">
    <cfRule type="containsBlanks" dxfId="138" priority="15">
      <formula>LEN(TRIM(C38))=0</formula>
    </cfRule>
  </conditionalFormatting>
  <conditionalFormatting sqref="C48:C50">
    <cfRule type="containsBlanks" dxfId="137" priority="14">
      <formula>LEN(TRIM(C48))=0</formula>
    </cfRule>
  </conditionalFormatting>
  <conditionalFormatting sqref="C58:C60">
    <cfRule type="containsBlanks" dxfId="136" priority="13">
      <formula>LEN(TRIM(C58))=0</formula>
    </cfRule>
  </conditionalFormatting>
  <conditionalFormatting sqref="C68:C70">
    <cfRule type="containsBlanks" dxfId="135" priority="12">
      <formula>LEN(TRIM(C68))=0</formula>
    </cfRule>
  </conditionalFormatting>
  <conditionalFormatting sqref="C78:C80">
    <cfRule type="containsBlanks" dxfId="134" priority="11">
      <formula>LEN(TRIM(C78))=0</formula>
    </cfRule>
  </conditionalFormatting>
  <conditionalFormatting sqref="C88:C90">
    <cfRule type="containsBlanks" dxfId="133" priority="10">
      <formula>LEN(TRIM(C88))=0</formula>
    </cfRule>
  </conditionalFormatting>
  <conditionalFormatting sqref="C222:C224">
    <cfRule type="containsBlanks" dxfId="132" priority="9">
      <formula>LEN(TRIM(C222))=0</formula>
    </cfRule>
  </conditionalFormatting>
  <conditionalFormatting sqref="C232:C234">
    <cfRule type="containsBlanks" dxfId="131" priority="8">
      <formula>LEN(TRIM(C232))=0</formula>
    </cfRule>
  </conditionalFormatting>
  <conditionalFormatting sqref="C235:C236">
    <cfRule type="containsBlanks" dxfId="130" priority="7">
      <formula>LEN(TRIM(C235))=0</formula>
    </cfRule>
  </conditionalFormatting>
  <conditionalFormatting sqref="C242:C243">
    <cfRule type="containsBlanks" dxfId="129" priority="6">
      <formula>LEN(TRIM(C242))=0</formula>
    </cfRule>
  </conditionalFormatting>
  <conditionalFormatting sqref="C244">
    <cfRule type="containsBlanks" dxfId="128" priority="5">
      <formula>LEN(TRIM(C244))=0</formula>
    </cfRule>
  </conditionalFormatting>
  <conditionalFormatting sqref="C245">
    <cfRule type="containsBlanks" dxfId="127" priority="4">
      <formula>LEN(TRIM(C245))=0</formula>
    </cfRule>
  </conditionalFormatting>
  <conditionalFormatting sqref="C359">
    <cfRule type="containsBlanks" dxfId="126" priority="3">
      <formula>LEN(TRIM(C359))=0</formula>
    </cfRule>
  </conditionalFormatting>
  <conditionalFormatting sqref="B359">
    <cfRule type="containsBlanks" dxfId="125" priority="2">
      <formula>LEN(TRIM(B359))=0</formula>
    </cfRule>
  </conditionalFormatting>
  <conditionalFormatting sqref="A359">
    <cfRule type="containsBlanks" dxfId="124" priority="1">
      <formula>LEN(TRIM(A359))=0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002060"/>
  </sheetPr>
  <dimension ref="A1:M367"/>
  <sheetViews>
    <sheetView showGridLines="0" view="pageBreakPreview" topLeftCell="A110" zoomScale="73" zoomScaleNormal="80" zoomScaleSheetLayoutView="73" workbookViewId="0">
      <selection activeCell="D224" sqref="D224"/>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42578125" style="3" customWidth="1"/>
    <col min="14" max="16384" width="11.42578125" style="3"/>
  </cols>
  <sheetData>
    <row r="1" spans="1:13" s="64" customFormat="1" ht="18.75" x14ac:dyDescent="0.2">
      <c r="A1" s="420" t="str">
        <f>'M2'!A1:L1</f>
        <v>ORGANIZACIÓN DE LOS ELEMENTOS DEL MÓDULO</v>
      </c>
      <c r="B1" s="420"/>
      <c r="C1" s="420"/>
      <c r="D1" s="420"/>
      <c r="E1" s="420"/>
      <c r="F1" s="420"/>
      <c r="G1" s="420"/>
      <c r="H1" s="420"/>
      <c r="I1" s="420"/>
      <c r="J1" s="420"/>
      <c r="K1" s="420"/>
      <c r="L1" s="42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59" t="str">
        <f>Perfil_Egreso!B3</f>
        <v>I.E.S.T.P. "CATALINA BUENDIA DE PECHO"</v>
      </c>
      <c r="C3" s="359"/>
      <c r="D3" s="11"/>
      <c r="E3" s="11"/>
      <c r="F3" s="404" t="s">
        <v>62</v>
      </c>
      <c r="G3" s="404"/>
      <c r="H3" s="405"/>
      <c r="I3" s="401" t="str">
        <f>Perfil_Egreso!E3</f>
        <v>0563619</v>
      </c>
      <c r="J3" s="402"/>
      <c r="K3" s="402"/>
      <c r="L3" s="403"/>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ACTIVIDADES PROFESIONALES, CIENTÍFICAS Y TÉCNICAS</v>
      </c>
      <c r="C5" s="23" t="s">
        <v>43</v>
      </c>
      <c r="D5" s="7" t="str">
        <f>Perfil_Egreso!D5</f>
        <v>SERVICIOS PRESTADOS A EMPRESAS</v>
      </c>
      <c r="E5" s="24"/>
      <c r="F5" s="406" t="s">
        <v>44</v>
      </c>
      <c r="G5" s="406"/>
      <c r="H5" s="407"/>
      <c r="I5" s="380" t="str">
        <f>Perfil_Egreso!B7</f>
        <v>ACTIVIDADES ADMINISTRATIVAS Y DE APOYO DE OFICINA Y OTRAS ACTIVIDADES DE APOYO A LAS EMPRESAS</v>
      </c>
      <c r="J5" s="412"/>
      <c r="K5" s="412"/>
      <c r="L5" s="381"/>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ADMINISTRACIÓN DE EMPRESAS</v>
      </c>
      <c r="C7" s="27" t="s">
        <v>46</v>
      </c>
      <c r="D7" s="8" t="str">
        <f>Perfil_Egreso!E11</f>
        <v>M2982-3-001</v>
      </c>
      <c r="E7" s="28"/>
      <c r="F7" s="404" t="str">
        <f>Perfil_Egreso!A9</f>
        <v>DENOMINACIÓN VARIANTE</v>
      </c>
      <c r="G7" s="404"/>
      <c r="H7" s="405"/>
      <c r="I7" s="380" t="str">
        <f>Perfil_Egreso!B9</f>
        <v>..</v>
      </c>
      <c r="J7" s="412"/>
      <c r="K7" s="412"/>
      <c r="L7" s="381"/>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t="str">
        <f>Perfil_Egreso!B13</f>
        <v>´´</v>
      </c>
      <c r="C9" s="32" t="s">
        <v>6</v>
      </c>
      <c r="D9" s="7">
        <f>Itinerario!W17</f>
        <v>3264</v>
      </c>
      <c r="E9" s="33"/>
      <c r="F9" s="408" t="s">
        <v>35</v>
      </c>
      <c r="G9" s="408"/>
      <c r="H9" s="409"/>
      <c r="I9" s="380">
        <f>Itinerario!T17</f>
        <v>127</v>
      </c>
      <c r="J9" s="412"/>
      <c r="K9" s="412"/>
      <c r="L9" s="381"/>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26" t="str">
        <f>Perfil_Egreso!D13</f>
        <v>PRESENCIAL</v>
      </c>
      <c r="C11" s="427"/>
      <c r="D11" s="26"/>
      <c r="E11" s="26"/>
      <c r="F11" s="410" t="str">
        <f>Perfil_Egreso!A15</f>
        <v>NIVEL FORMATIVO</v>
      </c>
      <c r="G11" s="410"/>
      <c r="H11" s="411"/>
      <c r="I11" s="380" t="str">
        <f>Perfil_Egreso!B15</f>
        <v>PROFESIONAL TÉCNICO</v>
      </c>
      <c r="J11" s="412"/>
      <c r="K11" s="412"/>
      <c r="L11" s="381"/>
    </row>
    <row r="12" spans="1:13" s="64" customFormat="1" ht="8.25" customHeight="1" x14ac:dyDescent="0.2">
      <c r="A12" s="36"/>
      <c r="B12" s="36"/>
      <c r="C12" s="36"/>
      <c r="D12" s="36"/>
      <c r="E12" s="36"/>
      <c r="F12" s="36"/>
      <c r="G12" s="36"/>
      <c r="H12" s="36"/>
      <c r="I12" s="36"/>
      <c r="J12" s="36"/>
      <c r="K12" s="36"/>
      <c r="L12" s="36"/>
    </row>
    <row r="13" spans="1:13" ht="18.75" customHeight="1" x14ac:dyDescent="0.2">
      <c r="A13" s="421" t="s">
        <v>102</v>
      </c>
      <c r="B13" s="421"/>
      <c r="C13" s="421"/>
      <c r="D13" s="421"/>
      <c r="E13" s="421"/>
      <c r="F13" s="421"/>
      <c r="G13" s="421"/>
      <c r="H13" s="421"/>
      <c r="I13" s="421"/>
      <c r="J13" s="421"/>
      <c r="K13" s="421"/>
      <c r="L13" s="421"/>
    </row>
    <row r="14" spans="1:13" ht="78.75" customHeight="1" x14ac:dyDescent="0.2">
      <c r="A14" s="422" t="str">
        <f>Organización_Modular!C72</f>
        <v>UC3. Gestionar la ejecución del Plan Operativo, en función del Plan estratégico de la empresa y la normativa vigente.</v>
      </c>
      <c r="B14" s="422"/>
      <c r="C14" s="422"/>
      <c r="D14" s="422"/>
      <c r="E14" s="422"/>
      <c r="F14" s="422"/>
      <c r="G14" s="422"/>
      <c r="H14" s="422"/>
      <c r="I14" s="422"/>
      <c r="J14" s="422"/>
      <c r="K14" s="422"/>
      <c r="L14" s="422"/>
    </row>
    <row r="15" spans="1:13" ht="21" x14ac:dyDescent="0.2">
      <c r="A15" s="221" t="s">
        <v>101</v>
      </c>
      <c r="B15" s="423" t="str">
        <f>Organización_Modular!A72</f>
        <v>Módulo 3:
Gestión Empresarial</v>
      </c>
      <c r="C15" s="423"/>
      <c r="D15" s="423"/>
      <c r="E15" s="423"/>
      <c r="F15" s="423"/>
      <c r="G15" s="423"/>
      <c r="H15" s="423"/>
      <c r="I15" s="423"/>
      <c r="J15" s="423"/>
      <c r="K15" s="423"/>
      <c r="L15" s="423"/>
    </row>
    <row r="16" spans="1:13" ht="18" customHeight="1" x14ac:dyDescent="0.2">
      <c r="A16" s="424" t="s">
        <v>100</v>
      </c>
      <c r="B16" s="425" t="s">
        <v>99</v>
      </c>
      <c r="C16" s="424" t="s">
        <v>95</v>
      </c>
      <c r="D16" s="424" t="s">
        <v>0</v>
      </c>
      <c r="E16" s="424" t="s">
        <v>61</v>
      </c>
      <c r="F16" s="424" t="s">
        <v>88</v>
      </c>
      <c r="G16" s="424"/>
      <c r="H16" s="424" t="s">
        <v>88</v>
      </c>
      <c r="I16" s="424" t="s">
        <v>94</v>
      </c>
      <c r="J16" s="424"/>
      <c r="K16" s="424" t="s">
        <v>94</v>
      </c>
      <c r="L16" s="424" t="s">
        <v>98</v>
      </c>
      <c r="M16" s="439" t="s">
        <v>116</v>
      </c>
    </row>
    <row r="17" spans="1:13" ht="15.75" hidden="1" customHeight="1" x14ac:dyDescent="0.2">
      <c r="A17" s="424"/>
      <c r="B17" s="425"/>
      <c r="C17" s="424"/>
      <c r="D17" s="424"/>
      <c r="E17" s="424"/>
      <c r="F17" s="224" t="s">
        <v>92</v>
      </c>
      <c r="G17" s="224" t="s">
        <v>91</v>
      </c>
      <c r="H17" s="424"/>
      <c r="I17" s="224" t="s">
        <v>92</v>
      </c>
      <c r="J17" s="224" t="s">
        <v>91</v>
      </c>
      <c r="K17" s="424"/>
      <c r="L17" s="424"/>
      <c r="M17" s="439"/>
    </row>
    <row r="18" spans="1:13" ht="78" customHeight="1" x14ac:dyDescent="0.2">
      <c r="A18" s="417" t="str">
        <f>Capacidades!L612</f>
        <v xml:space="preserve">UC3.C1 Identificar oportunidades de negocios, según necesidades del mercado y/u objetivos de la empresa.    </v>
      </c>
      <c r="B18" s="235" t="str">
        <f>Capacidades!M612</f>
        <v>C1.I1 Realiza la búsqueda de oportunidades de negocios evaluando las necesidades del mercado, de acuerdo a los objetivos de la empresa.</v>
      </c>
      <c r="C18" s="286" t="s">
        <v>860</v>
      </c>
      <c r="D18" s="13" t="str">
        <f>Organización_Modular!F72</f>
        <v>Planeamiento estratégico</v>
      </c>
      <c r="E18" s="13" t="str">
        <f>Organización_Modular!G72</f>
        <v>V</v>
      </c>
      <c r="F18" s="13">
        <f>Organización_Modular!H72</f>
        <v>3</v>
      </c>
      <c r="G18" s="13">
        <f>Organización_Modular!I72</f>
        <v>2</v>
      </c>
      <c r="H18" s="14">
        <f>SUM(F18:G18)</f>
        <v>5</v>
      </c>
      <c r="I18" s="14">
        <f>F18*16</f>
        <v>48</v>
      </c>
      <c r="J18" s="14">
        <f>G18*32</f>
        <v>64</v>
      </c>
      <c r="K18" s="14">
        <f>SUM(I18:J18)</f>
        <v>112</v>
      </c>
      <c r="L18" s="413" t="s">
        <v>863</v>
      </c>
      <c r="M18" s="115" t="str">
        <f>B18</f>
        <v>C1.I1 Realiza la búsqueda de oportunidades de negocios evaluando las necesidades del mercado, de acuerdo a los objetivos de la empresa.</v>
      </c>
    </row>
    <row r="19" spans="1:13" ht="78" customHeight="1" x14ac:dyDescent="0.2">
      <c r="A19" s="418"/>
      <c r="B19" s="235" t="str">
        <f>Capacidades!M613</f>
        <v>C1.I2 Elabora informes evaluando las oportunidades y riesgos detectados, de acuerdo a las indicaciones del profesional responsable, para facilitar la toma de decisiones.</v>
      </c>
      <c r="C19" s="286" t="s">
        <v>861</v>
      </c>
      <c r="D19" s="15"/>
      <c r="E19" s="15"/>
      <c r="F19" s="16"/>
      <c r="G19" s="16"/>
      <c r="H19" s="16"/>
      <c r="I19" s="16"/>
      <c r="J19" s="16"/>
      <c r="K19" s="16"/>
      <c r="L19" s="414"/>
      <c r="M19" s="115" t="str">
        <f t="shared" ref="M19:M82" si="0">B19</f>
        <v>C1.I2 Elabora informes evaluando las oportunidades y riesgos detectados, de acuerdo a las indicaciones del profesional responsable, para facilitar la toma de decisiones.</v>
      </c>
    </row>
    <row r="20" spans="1:13" ht="78" customHeight="1" x14ac:dyDescent="0.2">
      <c r="A20" s="418"/>
      <c r="B20" s="235" t="str">
        <f>Capacidades!M614</f>
        <v>C1.I3 Formula planes de negocios para aprovechar las oportunidades y enfrentar los riesgos detectados evaluando las variables del entorno, de acuerdo a las indicaciones del profesional responsable, para facilitar la toma de decisiones.</v>
      </c>
      <c r="C20" s="286" t="s">
        <v>862</v>
      </c>
      <c r="D20" s="15"/>
      <c r="E20" s="15"/>
      <c r="F20" s="16"/>
      <c r="G20" s="16"/>
      <c r="H20" s="16"/>
      <c r="I20" s="16"/>
      <c r="J20" s="16"/>
      <c r="K20" s="16"/>
      <c r="L20" s="414"/>
      <c r="M20" s="115" t="str">
        <f t="shared" si="0"/>
        <v>C1.I3 Formula planes de negocios para aprovechar las oportunidades y enfrentar los riesgos detectados evaluando las variables del entorno, de acuerdo a las indicaciones del profesional responsable, para facilitar la toma de decisiones.</v>
      </c>
    </row>
    <row r="21" spans="1:13" hidden="1" x14ac:dyDescent="0.2">
      <c r="A21" s="418"/>
      <c r="B21" s="235" t="str">
        <f>Capacidades!M615</f>
        <v xml:space="preserve">   </v>
      </c>
      <c r="C21" s="236"/>
      <c r="D21" s="15"/>
      <c r="E21" s="15"/>
      <c r="F21" s="16"/>
      <c r="G21" s="16"/>
      <c r="H21" s="16"/>
      <c r="I21" s="16"/>
      <c r="J21" s="16"/>
      <c r="K21" s="16"/>
      <c r="L21" s="414"/>
      <c r="M21" s="115" t="str">
        <f t="shared" si="0"/>
        <v xml:space="preserve">   </v>
      </c>
    </row>
    <row r="22" spans="1:13" hidden="1" x14ac:dyDescent="0.2">
      <c r="A22" s="418"/>
      <c r="B22" s="235" t="str">
        <f>Capacidades!M616</f>
        <v xml:space="preserve">   </v>
      </c>
      <c r="C22" s="236"/>
      <c r="D22" s="15"/>
      <c r="E22" s="15"/>
      <c r="F22" s="16"/>
      <c r="G22" s="16"/>
      <c r="H22" s="16"/>
      <c r="I22" s="16"/>
      <c r="J22" s="16"/>
      <c r="K22" s="16"/>
      <c r="L22" s="414"/>
      <c r="M22" s="115" t="str">
        <f t="shared" si="0"/>
        <v xml:space="preserve">   </v>
      </c>
    </row>
    <row r="23" spans="1:13" hidden="1" x14ac:dyDescent="0.2">
      <c r="A23" s="418"/>
      <c r="B23" s="235" t="str">
        <f>Capacidades!M617</f>
        <v xml:space="preserve">   </v>
      </c>
      <c r="C23" s="236"/>
      <c r="D23" s="15"/>
      <c r="E23" s="15"/>
      <c r="F23" s="16"/>
      <c r="G23" s="16"/>
      <c r="H23" s="16"/>
      <c r="I23" s="16"/>
      <c r="J23" s="16"/>
      <c r="K23" s="16"/>
      <c r="L23" s="414"/>
      <c r="M23" s="115" t="str">
        <f t="shared" si="0"/>
        <v xml:space="preserve">   </v>
      </c>
    </row>
    <row r="24" spans="1:13" hidden="1" x14ac:dyDescent="0.2">
      <c r="A24" s="418"/>
      <c r="B24" s="235" t="str">
        <f>Capacidades!M618</f>
        <v xml:space="preserve">   </v>
      </c>
      <c r="C24" s="236"/>
      <c r="D24" s="15"/>
      <c r="E24" s="15"/>
      <c r="F24" s="16"/>
      <c r="G24" s="16"/>
      <c r="H24" s="16"/>
      <c r="I24" s="16"/>
      <c r="J24" s="16"/>
      <c r="K24" s="16"/>
      <c r="L24" s="414"/>
      <c r="M24" s="115" t="str">
        <f t="shared" si="0"/>
        <v xml:space="preserve">   </v>
      </c>
    </row>
    <row r="25" spans="1:13" hidden="1" x14ac:dyDescent="0.2">
      <c r="A25" s="418"/>
      <c r="B25" s="235" t="str">
        <f>Capacidades!M619</f>
        <v xml:space="preserve">   </v>
      </c>
      <c r="C25" s="236"/>
      <c r="D25" s="15"/>
      <c r="E25" s="15"/>
      <c r="F25" s="16"/>
      <c r="G25" s="16"/>
      <c r="H25" s="16"/>
      <c r="I25" s="16"/>
      <c r="J25" s="16"/>
      <c r="K25" s="16"/>
      <c r="L25" s="414"/>
      <c r="M25" s="115" t="str">
        <f t="shared" si="0"/>
        <v xml:space="preserve">   </v>
      </c>
    </row>
    <row r="26" spans="1:13" hidden="1" x14ac:dyDescent="0.2">
      <c r="A26" s="418"/>
      <c r="B26" s="235" t="str">
        <f>Capacidades!M620</f>
        <v xml:space="preserve">   </v>
      </c>
      <c r="C26" s="236"/>
      <c r="D26" s="15"/>
      <c r="E26" s="15"/>
      <c r="F26" s="16"/>
      <c r="G26" s="16"/>
      <c r="H26" s="16"/>
      <c r="I26" s="16"/>
      <c r="J26" s="16"/>
      <c r="K26" s="16"/>
      <c r="L26" s="414"/>
      <c r="M26" s="115" t="str">
        <f t="shared" si="0"/>
        <v xml:space="preserve">   </v>
      </c>
    </row>
    <row r="27" spans="1:13" hidden="1" x14ac:dyDescent="0.2">
      <c r="A27" s="419"/>
      <c r="B27" s="235" t="str">
        <f>Capacidades!M621</f>
        <v xml:space="preserve">   </v>
      </c>
      <c r="C27" s="236"/>
      <c r="D27" s="17"/>
      <c r="E27" s="17"/>
      <c r="F27" s="18"/>
      <c r="G27" s="18"/>
      <c r="H27" s="18"/>
      <c r="I27" s="18"/>
      <c r="J27" s="18"/>
      <c r="K27" s="18"/>
      <c r="L27" s="415"/>
      <c r="M27" s="115" t="str">
        <f t="shared" si="0"/>
        <v xml:space="preserve">   </v>
      </c>
    </row>
    <row r="28" spans="1:13" ht="54" customHeight="1" x14ac:dyDescent="0.2">
      <c r="A28" s="417" t="str">
        <f>Capacidades!L622</f>
        <v xml:space="preserve">UC3.C2 Analizar estados financieros, según indicadores de la empresa y normatividad vigente.    </v>
      </c>
      <c r="B28" s="235" t="str">
        <f>Capacidades!M622</f>
        <v>C2.I1  Revisa los estados financieros de la empresa, aplicando los ratios de liquidez, solvencia, rentabilidad y gestión.</v>
      </c>
      <c r="C28" s="286" t="s">
        <v>864</v>
      </c>
      <c r="D28" s="13" t="str">
        <f>Organización_Modular!F73</f>
        <v>Análisis e interpretación de estados financieros</v>
      </c>
      <c r="E28" s="13" t="str">
        <f>Organización_Modular!G73</f>
        <v>V</v>
      </c>
      <c r="F28" s="13">
        <f>Organización_Modular!H73</f>
        <v>2</v>
      </c>
      <c r="G28" s="13">
        <f>Organización_Modular!I73</f>
        <v>2</v>
      </c>
      <c r="H28" s="14">
        <f>SUM(F28:G28)</f>
        <v>4</v>
      </c>
      <c r="I28" s="14">
        <f>F28*16</f>
        <v>32</v>
      </c>
      <c r="J28" s="14">
        <f>G28*32</f>
        <v>64</v>
      </c>
      <c r="K28" s="14">
        <f>SUM(I28:J28)</f>
        <v>96</v>
      </c>
      <c r="L28" s="413" t="s">
        <v>867</v>
      </c>
      <c r="M28" s="115" t="str">
        <f t="shared" si="0"/>
        <v>C2.I1  Revisa los estados financieros de la empresa, aplicando los ratios de liquidez, solvencia, rentabilidad y gestión.</v>
      </c>
    </row>
    <row r="29" spans="1:13" ht="54" customHeight="1" x14ac:dyDescent="0.2">
      <c r="A29" s="418"/>
      <c r="B29" s="235" t="str">
        <f>Capacidades!M623</f>
        <v>C2.I2 Prepara reportes relativos a los estados financieros con indicadores, de acuerdo a la normatividad vigente y a las necesidades de la empresa.</v>
      </c>
      <c r="C29" s="286" t="s">
        <v>865</v>
      </c>
      <c r="D29" s="15"/>
      <c r="E29" s="15"/>
      <c r="F29" s="16"/>
      <c r="G29" s="16"/>
      <c r="H29" s="16"/>
      <c r="I29" s="16"/>
      <c r="J29" s="16"/>
      <c r="K29" s="16"/>
      <c r="L29" s="414"/>
      <c r="M29" s="115" t="str">
        <f t="shared" si="0"/>
        <v>C2.I2 Prepara reportes relativos a los estados financieros con indicadores, de acuerdo a la normatividad vigente y a las necesidades de la empresa.</v>
      </c>
    </row>
    <row r="30" spans="1:13" ht="54" customHeight="1" x14ac:dyDescent="0.2">
      <c r="A30" s="418"/>
      <c r="B30" s="235" t="str">
        <f>Capacidades!M624</f>
        <v>C2.I3 Opina sobre los resultados de la gestión, según indicadores y alcances de la empresa y en base a los informes y estados financieros.</v>
      </c>
      <c r="C30" s="286" t="s">
        <v>866</v>
      </c>
      <c r="D30" s="15"/>
      <c r="E30" s="15"/>
      <c r="F30" s="16"/>
      <c r="G30" s="16"/>
      <c r="H30" s="16"/>
      <c r="I30" s="16"/>
      <c r="J30" s="16"/>
      <c r="K30" s="16"/>
      <c r="L30" s="414"/>
      <c r="M30" s="115" t="str">
        <f t="shared" si="0"/>
        <v>C2.I3 Opina sobre los resultados de la gestión, según indicadores y alcances de la empresa y en base a los informes y estados financieros.</v>
      </c>
    </row>
    <row r="31" spans="1:13" hidden="1" x14ac:dyDescent="0.2">
      <c r="A31" s="418"/>
      <c r="B31" s="235" t="str">
        <f>Capacidades!M625</f>
        <v xml:space="preserve">   </v>
      </c>
      <c r="C31" s="236"/>
      <c r="D31" s="15"/>
      <c r="E31" s="15"/>
      <c r="F31" s="16"/>
      <c r="G31" s="16"/>
      <c r="H31" s="16"/>
      <c r="I31" s="16"/>
      <c r="J31" s="16"/>
      <c r="K31" s="16"/>
      <c r="L31" s="414"/>
      <c r="M31" s="115" t="str">
        <f t="shared" si="0"/>
        <v xml:space="preserve">   </v>
      </c>
    </row>
    <row r="32" spans="1:13" hidden="1" x14ac:dyDescent="0.2">
      <c r="A32" s="418"/>
      <c r="B32" s="235" t="str">
        <f>Capacidades!M626</f>
        <v xml:space="preserve">   </v>
      </c>
      <c r="C32" s="236"/>
      <c r="D32" s="15"/>
      <c r="E32" s="15"/>
      <c r="F32" s="16"/>
      <c r="G32" s="16"/>
      <c r="H32" s="16"/>
      <c r="I32" s="16"/>
      <c r="J32" s="16"/>
      <c r="K32" s="16"/>
      <c r="L32" s="414"/>
      <c r="M32" s="115" t="str">
        <f t="shared" si="0"/>
        <v xml:space="preserve">   </v>
      </c>
    </row>
    <row r="33" spans="1:13" hidden="1" x14ac:dyDescent="0.2">
      <c r="A33" s="418"/>
      <c r="B33" s="235" t="str">
        <f>Capacidades!M627</f>
        <v xml:space="preserve">   </v>
      </c>
      <c r="C33" s="236"/>
      <c r="D33" s="15"/>
      <c r="E33" s="15"/>
      <c r="F33" s="16"/>
      <c r="G33" s="16"/>
      <c r="H33" s="16"/>
      <c r="I33" s="16"/>
      <c r="J33" s="16"/>
      <c r="K33" s="16"/>
      <c r="L33" s="414"/>
      <c r="M33" s="115" t="str">
        <f t="shared" si="0"/>
        <v xml:space="preserve">   </v>
      </c>
    </row>
    <row r="34" spans="1:13" hidden="1" x14ac:dyDescent="0.2">
      <c r="A34" s="418"/>
      <c r="B34" s="235" t="str">
        <f>Capacidades!M628</f>
        <v xml:space="preserve">   </v>
      </c>
      <c r="C34" s="236"/>
      <c r="D34" s="15"/>
      <c r="E34" s="15"/>
      <c r="F34" s="16"/>
      <c r="G34" s="16"/>
      <c r="H34" s="16"/>
      <c r="I34" s="16"/>
      <c r="J34" s="16"/>
      <c r="K34" s="16"/>
      <c r="L34" s="414"/>
      <c r="M34" s="115" t="str">
        <f t="shared" si="0"/>
        <v xml:space="preserve">   </v>
      </c>
    </row>
    <row r="35" spans="1:13" hidden="1" x14ac:dyDescent="0.2">
      <c r="A35" s="418"/>
      <c r="B35" s="235" t="str">
        <f>Capacidades!M629</f>
        <v xml:space="preserve">   </v>
      </c>
      <c r="C35" s="236"/>
      <c r="D35" s="15"/>
      <c r="E35" s="15"/>
      <c r="F35" s="16"/>
      <c r="G35" s="16"/>
      <c r="H35" s="16"/>
      <c r="I35" s="16"/>
      <c r="J35" s="16"/>
      <c r="K35" s="16"/>
      <c r="L35" s="414"/>
      <c r="M35" s="115" t="str">
        <f t="shared" si="0"/>
        <v xml:space="preserve">   </v>
      </c>
    </row>
    <row r="36" spans="1:13" hidden="1" x14ac:dyDescent="0.2">
      <c r="A36" s="418"/>
      <c r="B36" s="235" t="str">
        <f>Capacidades!M630</f>
        <v xml:space="preserve">   </v>
      </c>
      <c r="C36" s="236"/>
      <c r="D36" s="15"/>
      <c r="E36" s="15"/>
      <c r="F36" s="16"/>
      <c r="G36" s="16"/>
      <c r="H36" s="16"/>
      <c r="I36" s="16"/>
      <c r="J36" s="16"/>
      <c r="K36" s="16"/>
      <c r="L36" s="414"/>
      <c r="M36" s="115" t="str">
        <f t="shared" si="0"/>
        <v xml:space="preserve">   </v>
      </c>
    </row>
    <row r="37" spans="1:13" hidden="1" x14ac:dyDescent="0.2">
      <c r="A37" s="419"/>
      <c r="B37" s="235" t="str">
        <f>Capacidades!M631</f>
        <v xml:space="preserve">   </v>
      </c>
      <c r="C37" s="236"/>
      <c r="D37" s="17"/>
      <c r="E37" s="17"/>
      <c r="F37" s="18"/>
      <c r="G37" s="18"/>
      <c r="H37" s="18"/>
      <c r="I37" s="18"/>
      <c r="J37" s="18"/>
      <c r="K37" s="18"/>
      <c r="L37" s="415"/>
      <c r="M37" s="115" t="str">
        <f t="shared" si="0"/>
        <v xml:space="preserve">   </v>
      </c>
    </row>
    <row r="38" spans="1:13" ht="84" customHeight="1" x14ac:dyDescent="0.2">
      <c r="A38" s="417" t="str">
        <f>Capacidades!L632</f>
        <v xml:space="preserve">UC3.C3 Formular proyectos empresariales, según necesidades de mercado y/u objetivos de la empresa, cumpliendo la normativa vigente.    </v>
      </c>
      <c r="B38" s="235" t="str">
        <f>Capacidades!M632</f>
        <v>C3.I1 Elabora perfiles de proyecto, de acuerdo a las políticas y procedimientos de la empresa.</v>
      </c>
      <c r="C38" s="286" t="s">
        <v>868</v>
      </c>
      <c r="D38" s="13" t="str">
        <f>Organización_Modular!F74</f>
        <v>Formulación de proyectos</v>
      </c>
      <c r="E38" s="13" t="str">
        <f>Organización_Modular!G74</f>
        <v>V</v>
      </c>
      <c r="F38" s="13">
        <f>Organización_Modular!H74</f>
        <v>3</v>
      </c>
      <c r="G38" s="13">
        <f>Organización_Modular!I74</f>
        <v>1</v>
      </c>
      <c r="H38" s="14">
        <f>SUM(F38:G38)</f>
        <v>4</v>
      </c>
      <c r="I38" s="14">
        <f>F38*16</f>
        <v>48</v>
      </c>
      <c r="J38" s="14">
        <f>G38*32</f>
        <v>32</v>
      </c>
      <c r="K38" s="14">
        <f>SUM(I38:J38)</f>
        <v>80</v>
      </c>
      <c r="L38" s="413" t="s">
        <v>871</v>
      </c>
      <c r="M38" s="115" t="str">
        <f t="shared" si="0"/>
        <v>C3.I1 Elabora perfiles de proyecto, de acuerdo a las políticas y procedimientos de la empresa.</v>
      </c>
    </row>
    <row r="39" spans="1:13" ht="113.25" customHeight="1" x14ac:dyDescent="0.2">
      <c r="A39" s="418"/>
      <c r="B39" s="235" t="str">
        <f>Capacidades!M633</f>
        <v>C3.I2 Elabora estudios de pre- factibilidad, de acuerdo a las políticas, características  y procedimientos de la empresa.</v>
      </c>
      <c r="C39" s="286" t="s">
        <v>869</v>
      </c>
      <c r="D39" s="15"/>
      <c r="E39" s="15"/>
      <c r="F39" s="16"/>
      <c r="G39" s="16"/>
      <c r="H39" s="16"/>
      <c r="I39" s="16"/>
      <c r="J39" s="16"/>
      <c r="K39" s="16"/>
      <c r="L39" s="414"/>
      <c r="M39" s="115" t="str">
        <f t="shared" si="0"/>
        <v>C3.I2 Elabora estudios de pre- factibilidad, de acuerdo a las políticas, características  y procedimientos de la empresa.</v>
      </c>
    </row>
    <row r="40" spans="1:13" ht="42" customHeight="1" x14ac:dyDescent="0.2">
      <c r="A40" s="418"/>
      <c r="B40" s="235" t="str">
        <f>Capacidades!M634</f>
        <v>C3.I3 Elabora informes sobre el desarrollo de proyectos, de acuerdo a las necesidades y pautas de la empresa.</v>
      </c>
      <c r="C40" s="286" t="s">
        <v>870</v>
      </c>
      <c r="D40" s="15"/>
      <c r="E40" s="15"/>
      <c r="F40" s="16"/>
      <c r="G40" s="16"/>
      <c r="H40" s="16"/>
      <c r="I40" s="16"/>
      <c r="J40" s="16"/>
      <c r="K40" s="16"/>
      <c r="L40" s="414"/>
      <c r="M40" s="115" t="str">
        <f t="shared" si="0"/>
        <v>C3.I3 Elabora informes sobre el desarrollo de proyectos, de acuerdo a las necesidades y pautas de la empresa.</v>
      </c>
    </row>
    <row r="41" spans="1:13" hidden="1" x14ac:dyDescent="0.2">
      <c r="A41" s="418"/>
      <c r="B41" s="235" t="str">
        <f>Capacidades!M635</f>
        <v xml:space="preserve">   </v>
      </c>
      <c r="C41" s="236"/>
      <c r="D41" s="15"/>
      <c r="E41" s="15"/>
      <c r="F41" s="16"/>
      <c r="G41" s="16"/>
      <c r="H41" s="16"/>
      <c r="I41" s="16"/>
      <c r="J41" s="16"/>
      <c r="K41" s="16"/>
      <c r="L41" s="414"/>
      <c r="M41" s="115" t="str">
        <f t="shared" si="0"/>
        <v xml:space="preserve">   </v>
      </c>
    </row>
    <row r="42" spans="1:13" hidden="1" x14ac:dyDescent="0.2">
      <c r="A42" s="418"/>
      <c r="B42" s="235" t="str">
        <f>Capacidades!M636</f>
        <v xml:space="preserve">   </v>
      </c>
      <c r="C42" s="236"/>
      <c r="D42" s="15"/>
      <c r="E42" s="15"/>
      <c r="F42" s="16"/>
      <c r="G42" s="16"/>
      <c r="H42" s="16"/>
      <c r="I42" s="16"/>
      <c r="J42" s="16"/>
      <c r="K42" s="16"/>
      <c r="L42" s="414"/>
      <c r="M42" s="115" t="str">
        <f t="shared" si="0"/>
        <v xml:space="preserve">   </v>
      </c>
    </row>
    <row r="43" spans="1:13" hidden="1" x14ac:dyDescent="0.2">
      <c r="A43" s="418"/>
      <c r="B43" s="235" t="str">
        <f>Capacidades!M637</f>
        <v xml:space="preserve">   </v>
      </c>
      <c r="C43" s="236"/>
      <c r="D43" s="15"/>
      <c r="E43" s="15"/>
      <c r="F43" s="16"/>
      <c r="G43" s="16"/>
      <c r="H43" s="16"/>
      <c r="I43" s="16"/>
      <c r="J43" s="16"/>
      <c r="K43" s="16"/>
      <c r="L43" s="414"/>
      <c r="M43" s="115" t="str">
        <f t="shared" si="0"/>
        <v xml:space="preserve">   </v>
      </c>
    </row>
    <row r="44" spans="1:13" hidden="1" x14ac:dyDescent="0.2">
      <c r="A44" s="418"/>
      <c r="B44" s="235" t="str">
        <f>Capacidades!M638</f>
        <v xml:space="preserve">   </v>
      </c>
      <c r="C44" s="236"/>
      <c r="D44" s="15"/>
      <c r="E44" s="15"/>
      <c r="F44" s="16"/>
      <c r="G44" s="16"/>
      <c r="H44" s="16"/>
      <c r="I44" s="16"/>
      <c r="J44" s="16"/>
      <c r="K44" s="16"/>
      <c r="L44" s="414"/>
      <c r="M44" s="115" t="str">
        <f t="shared" si="0"/>
        <v xml:space="preserve">   </v>
      </c>
    </row>
    <row r="45" spans="1:13" hidden="1" x14ac:dyDescent="0.2">
      <c r="A45" s="418"/>
      <c r="B45" s="235" t="str">
        <f>Capacidades!M639</f>
        <v xml:space="preserve">   </v>
      </c>
      <c r="C45" s="236"/>
      <c r="D45" s="15"/>
      <c r="E45" s="15"/>
      <c r="F45" s="16"/>
      <c r="G45" s="16"/>
      <c r="H45" s="16"/>
      <c r="I45" s="16"/>
      <c r="J45" s="16"/>
      <c r="K45" s="16"/>
      <c r="L45" s="414"/>
      <c r="M45" s="115" t="str">
        <f t="shared" si="0"/>
        <v xml:space="preserve">   </v>
      </c>
    </row>
    <row r="46" spans="1:13" hidden="1" x14ac:dyDescent="0.2">
      <c r="A46" s="418"/>
      <c r="B46" s="235" t="str">
        <f>Capacidades!M640</f>
        <v xml:space="preserve">   </v>
      </c>
      <c r="C46" s="236"/>
      <c r="D46" s="15"/>
      <c r="E46" s="15"/>
      <c r="F46" s="16"/>
      <c r="G46" s="16"/>
      <c r="H46" s="16"/>
      <c r="I46" s="16"/>
      <c r="J46" s="16"/>
      <c r="K46" s="16"/>
      <c r="L46" s="414"/>
      <c r="M46" s="115" t="str">
        <f t="shared" si="0"/>
        <v xml:space="preserve">   </v>
      </c>
    </row>
    <row r="47" spans="1:13" hidden="1" x14ac:dyDescent="0.2">
      <c r="A47" s="419"/>
      <c r="B47" s="235" t="str">
        <f>Capacidades!M641</f>
        <v xml:space="preserve">   </v>
      </c>
      <c r="C47" s="236"/>
      <c r="D47" s="17"/>
      <c r="E47" s="17"/>
      <c r="F47" s="18"/>
      <c r="G47" s="18"/>
      <c r="H47" s="18"/>
      <c r="I47" s="18"/>
      <c r="J47" s="18"/>
      <c r="K47" s="18"/>
      <c r="L47" s="415"/>
      <c r="M47" s="115" t="str">
        <f t="shared" si="0"/>
        <v xml:space="preserve">   </v>
      </c>
    </row>
    <row r="48" spans="1:13" ht="71.25" customHeight="1" x14ac:dyDescent="0.2">
      <c r="A48" s="417" t="str">
        <f>Capacidades!L642</f>
        <v xml:space="preserve">UC3.C4 Evaluar proyectos empresariales, para establecer su viabilidad, factibilidad y rentabilidad.    </v>
      </c>
      <c r="B48" s="235" t="str">
        <f>Capacidades!M642</f>
        <v>C4.I1 Analiza la factibilidad de los proyectos empresariales brindados, de acuerdo a procedimientos e indicadores proporcionados por la empresa.</v>
      </c>
      <c r="C48" s="286" t="s">
        <v>872</v>
      </c>
      <c r="D48" s="13" t="str">
        <f>Organización_Modular!F75</f>
        <v>Evaluación de proyectos</v>
      </c>
      <c r="E48" s="13" t="str">
        <f>Organización_Modular!G75</f>
        <v>VI</v>
      </c>
      <c r="F48" s="13">
        <f>Organización_Modular!H75</f>
        <v>1</v>
      </c>
      <c r="G48" s="13">
        <f>Organización_Modular!I75</f>
        <v>1</v>
      </c>
      <c r="H48" s="14">
        <f>SUM(F48:G48)</f>
        <v>2</v>
      </c>
      <c r="I48" s="14">
        <f>F48*16</f>
        <v>16</v>
      </c>
      <c r="J48" s="14">
        <f>G48*32</f>
        <v>32</v>
      </c>
      <c r="K48" s="14">
        <f>SUM(I48:J48)</f>
        <v>48</v>
      </c>
      <c r="L48" s="413" t="s">
        <v>875</v>
      </c>
      <c r="M48" s="115" t="str">
        <f t="shared" si="0"/>
        <v>C4.I1 Analiza la factibilidad de los proyectos empresariales brindados, de acuerdo a procedimientos e indicadores proporcionados por la empresa.</v>
      </c>
    </row>
    <row r="49" spans="1:13" ht="71.25" customHeight="1" x14ac:dyDescent="0.2">
      <c r="A49" s="418"/>
      <c r="B49" s="235" t="str">
        <f>Capacidades!M643</f>
        <v>C4.I2 Elabora reportes relativos a los hallazgos en el proyecto, de acuerdo a las pautas establecidas por la empresa.</v>
      </c>
      <c r="C49" s="286" t="s">
        <v>873</v>
      </c>
      <c r="D49" s="15"/>
      <c r="E49" s="15"/>
      <c r="F49" s="16"/>
      <c r="G49" s="16"/>
      <c r="H49" s="16"/>
      <c r="I49" s="16"/>
      <c r="J49" s="16"/>
      <c r="K49" s="16"/>
      <c r="L49" s="414"/>
      <c r="M49" s="115" t="str">
        <f t="shared" si="0"/>
        <v>C4.I2 Elabora reportes relativos a los hallazgos en el proyecto, de acuerdo a las pautas establecidas por la empresa.</v>
      </c>
    </row>
    <row r="50" spans="1:13" ht="71.25" customHeight="1" x14ac:dyDescent="0.2">
      <c r="A50" s="418"/>
      <c r="B50" s="235" t="str">
        <f>Capacidades!M644</f>
        <v>C4.I3 Apoya en la selección del proyecto más adecuado, tomando en cuenta los principales indicadores: TIR, VAN, beneficio/costo y periodo de recuperación.</v>
      </c>
      <c r="C50" s="286" t="s">
        <v>874</v>
      </c>
      <c r="D50" s="15"/>
      <c r="E50" s="15"/>
      <c r="F50" s="16"/>
      <c r="G50" s="16"/>
      <c r="H50" s="16"/>
      <c r="I50" s="16"/>
      <c r="J50" s="16"/>
      <c r="K50" s="16"/>
      <c r="L50" s="414"/>
      <c r="M50" s="115" t="str">
        <f t="shared" si="0"/>
        <v>C4.I3 Apoya en la selección del proyecto más adecuado, tomando en cuenta los principales indicadores: TIR, VAN, beneficio/costo y periodo de recuperación.</v>
      </c>
    </row>
    <row r="51" spans="1:13" hidden="1" x14ac:dyDescent="0.2">
      <c r="A51" s="418"/>
      <c r="B51" s="235" t="str">
        <f>Capacidades!M645</f>
        <v xml:space="preserve">   </v>
      </c>
      <c r="C51" s="236"/>
      <c r="D51" s="15"/>
      <c r="E51" s="15"/>
      <c r="F51" s="16"/>
      <c r="G51" s="16"/>
      <c r="H51" s="16"/>
      <c r="I51" s="16"/>
      <c r="J51" s="16"/>
      <c r="K51" s="16"/>
      <c r="L51" s="414"/>
      <c r="M51" s="115" t="str">
        <f t="shared" si="0"/>
        <v xml:space="preserve">   </v>
      </c>
    </row>
    <row r="52" spans="1:13" hidden="1" x14ac:dyDescent="0.2">
      <c r="A52" s="418"/>
      <c r="B52" s="235" t="str">
        <f>Capacidades!M646</f>
        <v xml:space="preserve">   </v>
      </c>
      <c r="C52" s="236"/>
      <c r="D52" s="15"/>
      <c r="E52" s="15"/>
      <c r="F52" s="16"/>
      <c r="G52" s="16"/>
      <c r="H52" s="16"/>
      <c r="I52" s="16"/>
      <c r="J52" s="16"/>
      <c r="K52" s="16"/>
      <c r="L52" s="414"/>
      <c r="M52" s="115" t="str">
        <f t="shared" si="0"/>
        <v xml:space="preserve">   </v>
      </c>
    </row>
    <row r="53" spans="1:13" hidden="1" x14ac:dyDescent="0.2">
      <c r="A53" s="418"/>
      <c r="B53" s="235" t="str">
        <f>Capacidades!M647</f>
        <v xml:space="preserve">   </v>
      </c>
      <c r="C53" s="236"/>
      <c r="D53" s="15"/>
      <c r="E53" s="15"/>
      <c r="F53" s="16"/>
      <c r="G53" s="16"/>
      <c r="H53" s="16"/>
      <c r="I53" s="16"/>
      <c r="J53" s="16"/>
      <c r="K53" s="16"/>
      <c r="L53" s="414"/>
      <c r="M53" s="115" t="str">
        <f t="shared" si="0"/>
        <v xml:space="preserve">   </v>
      </c>
    </row>
    <row r="54" spans="1:13" hidden="1" x14ac:dyDescent="0.2">
      <c r="A54" s="418"/>
      <c r="B54" s="235" t="str">
        <f>Capacidades!M648</f>
        <v xml:space="preserve">   </v>
      </c>
      <c r="C54" s="236"/>
      <c r="D54" s="15"/>
      <c r="E54" s="15"/>
      <c r="F54" s="16"/>
      <c r="G54" s="16"/>
      <c r="H54" s="16"/>
      <c r="I54" s="16"/>
      <c r="J54" s="16"/>
      <c r="K54" s="16"/>
      <c r="L54" s="414"/>
      <c r="M54" s="115" t="str">
        <f t="shared" si="0"/>
        <v xml:space="preserve">   </v>
      </c>
    </row>
    <row r="55" spans="1:13" hidden="1" x14ac:dyDescent="0.2">
      <c r="A55" s="418"/>
      <c r="B55" s="235" t="str">
        <f>Capacidades!M649</f>
        <v xml:space="preserve">   </v>
      </c>
      <c r="C55" s="236"/>
      <c r="D55" s="15"/>
      <c r="E55" s="15"/>
      <c r="F55" s="16"/>
      <c r="G55" s="16"/>
      <c r="H55" s="16"/>
      <c r="I55" s="16"/>
      <c r="J55" s="16"/>
      <c r="K55" s="16"/>
      <c r="L55" s="414"/>
      <c r="M55" s="115" t="str">
        <f t="shared" si="0"/>
        <v xml:space="preserve">   </v>
      </c>
    </row>
    <row r="56" spans="1:13" hidden="1" x14ac:dyDescent="0.2">
      <c r="A56" s="418"/>
      <c r="B56" s="235" t="str">
        <f>Capacidades!M650</f>
        <v xml:space="preserve">   </v>
      </c>
      <c r="C56" s="236"/>
      <c r="D56" s="15"/>
      <c r="E56" s="15"/>
      <c r="F56" s="16"/>
      <c r="G56" s="16"/>
      <c r="H56" s="16"/>
      <c r="I56" s="16"/>
      <c r="J56" s="16"/>
      <c r="K56" s="16"/>
      <c r="L56" s="414"/>
      <c r="M56" s="115" t="str">
        <f t="shared" si="0"/>
        <v xml:space="preserve">   </v>
      </c>
    </row>
    <row r="57" spans="1:13" hidden="1" x14ac:dyDescent="0.2">
      <c r="A57" s="419"/>
      <c r="B57" s="235" t="str">
        <f>Capacidades!M651</f>
        <v xml:space="preserve">   </v>
      </c>
      <c r="C57" s="236"/>
      <c r="D57" s="17"/>
      <c r="E57" s="17"/>
      <c r="F57" s="18"/>
      <c r="G57" s="18"/>
      <c r="H57" s="18"/>
      <c r="I57" s="18"/>
      <c r="J57" s="18"/>
      <c r="K57" s="18"/>
      <c r="L57" s="415"/>
      <c r="M57" s="115" t="str">
        <f t="shared" si="0"/>
        <v xml:space="preserve">   </v>
      </c>
    </row>
    <row r="58" spans="1:13" ht="68.25" customHeight="1" x14ac:dyDescent="0.2">
      <c r="A58" s="417" t="str">
        <f>Capacidades!L652</f>
        <v xml:space="preserve">UC3.C5 Ejecutar las actividades del plan operativo de la empresa, teniendo en cuenta el proceso administrativo y los principios generales de la administración.    </v>
      </c>
      <c r="B58" s="235" t="str">
        <f>Capacidades!M652</f>
        <v>C5.I1 Realiza las actividades planificadas en el Plan operativo con efectividad y ética, preocupándose de la trazabilidad de su accionar, según las políticas establecidas por la empresa.</v>
      </c>
      <c r="C58" s="286" t="s">
        <v>876</v>
      </c>
      <c r="D58" s="13" t="str">
        <f>Organización_Modular!F76</f>
        <v>Emprendimientos de negocios</v>
      </c>
      <c r="E58" s="13" t="str">
        <f>Organización_Modular!G76</f>
        <v>VI</v>
      </c>
      <c r="F58" s="13">
        <f>Organización_Modular!H76</f>
        <v>1</v>
      </c>
      <c r="G58" s="13">
        <f>Organización_Modular!I76</f>
        <v>2</v>
      </c>
      <c r="H58" s="14">
        <f>SUM(F58:G58)</f>
        <v>3</v>
      </c>
      <c r="I58" s="14">
        <f>F58*16</f>
        <v>16</v>
      </c>
      <c r="J58" s="14">
        <f>G58*32</f>
        <v>64</v>
      </c>
      <c r="K58" s="14">
        <f>SUM(I58:J58)</f>
        <v>80</v>
      </c>
      <c r="L58" s="413" t="s">
        <v>879</v>
      </c>
      <c r="M58" s="115" t="str">
        <f t="shared" si="0"/>
        <v>C5.I1 Realiza las actividades planificadas en el Plan operativo con efectividad y ética, preocupándose de la trazabilidad de su accionar, según las políticas establecidas por la empresa.</v>
      </c>
    </row>
    <row r="59" spans="1:13" ht="68.25" customHeight="1" x14ac:dyDescent="0.2">
      <c r="A59" s="418"/>
      <c r="B59" s="235" t="str">
        <f>Capacidades!M653</f>
        <v>C5.I2 Mide los resultados de gestión y logros de la empresa, implementando tableros de comando y herramientas similares.</v>
      </c>
      <c r="C59" s="286" t="s">
        <v>877</v>
      </c>
      <c r="D59" s="15"/>
      <c r="E59" s="15"/>
      <c r="F59" s="16"/>
      <c r="G59" s="16"/>
      <c r="H59" s="16"/>
      <c r="I59" s="16"/>
      <c r="J59" s="16"/>
      <c r="K59" s="16"/>
      <c r="L59" s="414"/>
      <c r="M59" s="115" t="str">
        <f t="shared" si="0"/>
        <v>C5.I2 Mide los resultados de gestión y logros de la empresa, implementando tableros de comando y herramientas similares.</v>
      </c>
    </row>
    <row r="60" spans="1:13" ht="68.25" customHeight="1" x14ac:dyDescent="0.2">
      <c r="A60" s="418"/>
      <c r="B60" s="235" t="str">
        <f>Capacidades!M654</f>
        <v>C5.I3 Reporta resultados de gestión, basados en las mediciones realizadas con las herramientas de control implementadas.</v>
      </c>
      <c r="C60" s="286" t="s">
        <v>878</v>
      </c>
      <c r="D60" s="15"/>
      <c r="E60" s="15"/>
      <c r="F60" s="16"/>
      <c r="G60" s="16"/>
      <c r="H60" s="16"/>
      <c r="I60" s="16"/>
      <c r="J60" s="16"/>
      <c r="K60" s="16"/>
      <c r="L60" s="414"/>
      <c r="M60" s="115" t="str">
        <f t="shared" si="0"/>
        <v>C5.I3 Reporta resultados de gestión, basados en las mediciones realizadas con las herramientas de control implementadas.</v>
      </c>
    </row>
    <row r="61" spans="1:13" hidden="1" x14ac:dyDescent="0.2">
      <c r="A61" s="418"/>
      <c r="B61" s="235" t="str">
        <f>Capacidades!M655</f>
        <v xml:space="preserve">   </v>
      </c>
      <c r="C61" s="236"/>
      <c r="D61" s="15"/>
      <c r="E61" s="15"/>
      <c r="F61" s="16"/>
      <c r="G61" s="16"/>
      <c r="H61" s="16"/>
      <c r="I61" s="16"/>
      <c r="J61" s="16"/>
      <c r="K61" s="16"/>
      <c r="L61" s="414"/>
      <c r="M61" s="115" t="str">
        <f t="shared" si="0"/>
        <v xml:space="preserve">   </v>
      </c>
    </row>
    <row r="62" spans="1:13" hidden="1" x14ac:dyDescent="0.2">
      <c r="A62" s="418"/>
      <c r="B62" s="235" t="str">
        <f>Capacidades!M656</f>
        <v xml:space="preserve">   </v>
      </c>
      <c r="C62" s="236"/>
      <c r="D62" s="15"/>
      <c r="E62" s="15"/>
      <c r="F62" s="16"/>
      <c r="G62" s="16"/>
      <c r="H62" s="16"/>
      <c r="I62" s="16"/>
      <c r="J62" s="16"/>
      <c r="K62" s="16"/>
      <c r="L62" s="414"/>
      <c r="M62" s="115" t="str">
        <f t="shared" si="0"/>
        <v xml:space="preserve">   </v>
      </c>
    </row>
    <row r="63" spans="1:13" hidden="1" x14ac:dyDescent="0.2">
      <c r="A63" s="418"/>
      <c r="B63" s="235" t="str">
        <f>Capacidades!M657</f>
        <v xml:space="preserve">   </v>
      </c>
      <c r="C63" s="236"/>
      <c r="D63" s="15"/>
      <c r="E63" s="15"/>
      <c r="F63" s="16"/>
      <c r="G63" s="16"/>
      <c r="H63" s="16"/>
      <c r="I63" s="16"/>
      <c r="J63" s="16"/>
      <c r="K63" s="16"/>
      <c r="L63" s="414"/>
      <c r="M63" s="115" t="str">
        <f t="shared" si="0"/>
        <v xml:space="preserve">   </v>
      </c>
    </row>
    <row r="64" spans="1:13" hidden="1" x14ac:dyDescent="0.2">
      <c r="A64" s="418"/>
      <c r="B64" s="235" t="str">
        <f>Capacidades!M658</f>
        <v xml:space="preserve">   </v>
      </c>
      <c r="C64" s="236"/>
      <c r="D64" s="15"/>
      <c r="E64" s="15"/>
      <c r="F64" s="16"/>
      <c r="G64" s="16"/>
      <c r="H64" s="16"/>
      <c r="I64" s="16"/>
      <c r="J64" s="16"/>
      <c r="K64" s="16"/>
      <c r="L64" s="414"/>
      <c r="M64" s="115" t="str">
        <f t="shared" si="0"/>
        <v xml:space="preserve">   </v>
      </c>
    </row>
    <row r="65" spans="1:13" hidden="1" x14ac:dyDescent="0.2">
      <c r="A65" s="418"/>
      <c r="B65" s="235" t="str">
        <f>Capacidades!M659</f>
        <v xml:space="preserve">   </v>
      </c>
      <c r="C65" s="236"/>
      <c r="D65" s="15"/>
      <c r="E65" s="15"/>
      <c r="F65" s="16"/>
      <c r="G65" s="16"/>
      <c r="H65" s="16"/>
      <c r="I65" s="16"/>
      <c r="J65" s="16"/>
      <c r="K65" s="16"/>
      <c r="L65" s="414"/>
      <c r="M65" s="115" t="str">
        <f t="shared" si="0"/>
        <v xml:space="preserve">   </v>
      </c>
    </row>
    <row r="66" spans="1:13" hidden="1" x14ac:dyDescent="0.2">
      <c r="A66" s="418"/>
      <c r="B66" s="235" t="str">
        <f>Capacidades!M660</f>
        <v xml:space="preserve">   </v>
      </c>
      <c r="C66" s="236"/>
      <c r="D66" s="15"/>
      <c r="E66" s="15"/>
      <c r="F66" s="16"/>
      <c r="G66" s="16"/>
      <c r="H66" s="16"/>
      <c r="I66" s="16"/>
      <c r="J66" s="16"/>
      <c r="K66" s="16"/>
      <c r="L66" s="414"/>
      <c r="M66" s="115" t="str">
        <f t="shared" si="0"/>
        <v xml:space="preserve">   </v>
      </c>
    </row>
    <row r="67" spans="1:13" hidden="1" x14ac:dyDescent="0.2">
      <c r="A67" s="419"/>
      <c r="B67" s="235" t="str">
        <f>Capacidades!M661</f>
        <v xml:space="preserve">   </v>
      </c>
      <c r="C67" s="236"/>
      <c r="D67" s="17"/>
      <c r="E67" s="17"/>
      <c r="F67" s="18"/>
      <c r="G67" s="18"/>
      <c r="H67" s="18"/>
      <c r="I67" s="18"/>
      <c r="J67" s="18"/>
      <c r="K67" s="18"/>
      <c r="L67" s="415"/>
      <c r="M67" s="115" t="str">
        <f t="shared" si="0"/>
        <v xml:space="preserve">   </v>
      </c>
    </row>
    <row r="68" spans="1:13" ht="75" customHeight="1" x14ac:dyDescent="0.2">
      <c r="A68" s="417" t="str">
        <f>Capacidades!L662</f>
        <v xml:space="preserve">UC3.C6 Evaluar las herramientas de financiamiento más adecuadas para las operaciones de la empresa, teniendo en cuenta el cumplimiento de sus obligaciones tributarias.    </v>
      </c>
      <c r="B68" s="235" t="str">
        <f>Capacidades!M662</f>
        <v>C6.I1 Identifica las fuentes de financiamiento existentes en el sistema financiero, elaborando reportes comparativos de sus ventajas y desventajas.</v>
      </c>
      <c r="C68" s="286" t="s">
        <v>876</v>
      </c>
      <c r="D68" s="13" t="str">
        <f>Organización_Modular!F77</f>
        <v>Administración financiera</v>
      </c>
      <c r="E68" s="13" t="str">
        <f>Organización_Modular!G77</f>
        <v>V</v>
      </c>
      <c r="F68" s="13">
        <f>Organización_Modular!H77</f>
        <v>2</v>
      </c>
      <c r="G68" s="13">
        <f>Organización_Modular!I77</f>
        <v>2</v>
      </c>
      <c r="H68" s="14">
        <f>SUM(F68:G68)</f>
        <v>4</v>
      </c>
      <c r="I68" s="14">
        <f>F68*16</f>
        <v>32</v>
      </c>
      <c r="J68" s="14">
        <f>G68*32</f>
        <v>64</v>
      </c>
      <c r="K68" s="14">
        <f>SUM(I68:J68)</f>
        <v>96</v>
      </c>
      <c r="L68" s="413" t="s">
        <v>880</v>
      </c>
      <c r="M68" s="115" t="str">
        <f t="shared" si="0"/>
        <v>C6.I1 Identifica las fuentes de financiamiento existentes en el sistema financiero, elaborando reportes comparativos de sus ventajas y desventajas.</v>
      </c>
    </row>
    <row r="69" spans="1:13" ht="75" customHeight="1" x14ac:dyDescent="0.2">
      <c r="A69" s="418"/>
      <c r="B69" s="235" t="str">
        <f>Capacidades!M663</f>
        <v>C6.I2 Sugiere las fuentes de financiamiento y las operaciones bancarias más adecuadas para la empresa sustentando su elección, teniendo en cuenta las políticas de la empresa.</v>
      </c>
      <c r="C69" s="286" t="s">
        <v>877</v>
      </c>
      <c r="D69" s="15"/>
      <c r="E69" s="15"/>
      <c r="F69" s="16"/>
      <c r="G69" s="16"/>
      <c r="H69" s="16"/>
      <c r="I69" s="16"/>
      <c r="J69" s="16"/>
      <c r="K69" s="16"/>
      <c r="L69" s="414"/>
      <c r="M69" s="115" t="str">
        <f t="shared" si="0"/>
        <v>C6.I2 Sugiere las fuentes de financiamiento y las operaciones bancarias más adecuadas para la empresa sustentando su elección, teniendo en cuenta las políticas de la empresa.</v>
      </c>
    </row>
    <row r="70" spans="1:13" ht="75" customHeight="1" x14ac:dyDescent="0.2">
      <c r="A70" s="418"/>
      <c r="B70" s="235" t="str">
        <f>Capacidades!M664</f>
        <v>C6.I3 Evaluar los tributos generados por el uso de las herramientas de financiamiento a aplicar, considerando los beneficios para la empresa.</v>
      </c>
      <c r="C70" s="286" t="s">
        <v>878</v>
      </c>
      <c r="D70" s="15"/>
      <c r="E70" s="15"/>
      <c r="F70" s="16"/>
      <c r="G70" s="16"/>
      <c r="H70" s="16"/>
      <c r="I70" s="16"/>
      <c r="J70" s="16"/>
      <c r="K70" s="16"/>
      <c r="L70" s="414"/>
      <c r="M70" s="115" t="str">
        <f t="shared" si="0"/>
        <v>C6.I3 Evaluar los tributos generados por el uso de las herramientas de financiamiento a aplicar, considerando los beneficios para la empresa.</v>
      </c>
    </row>
    <row r="71" spans="1:13" hidden="1" x14ac:dyDescent="0.2">
      <c r="A71" s="418"/>
      <c r="B71" s="235" t="str">
        <f>Capacidades!M665</f>
        <v xml:space="preserve">   </v>
      </c>
      <c r="C71" s="236"/>
      <c r="D71" s="15"/>
      <c r="E71" s="15"/>
      <c r="F71" s="16"/>
      <c r="G71" s="16"/>
      <c r="H71" s="16"/>
      <c r="I71" s="16"/>
      <c r="J71" s="16"/>
      <c r="K71" s="16"/>
      <c r="L71" s="414"/>
      <c r="M71" s="115" t="str">
        <f t="shared" si="0"/>
        <v xml:space="preserve">   </v>
      </c>
    </row>
    <row r="72" spans="1:13" hidden="1" x14ac:dyDescent="0.2">
      <c r="A72" s="418"/>
      <c r="B72" s="235" t="str">
        <f>Capacidades!M666</f>
        <v xml:space="preserve">   </v>
      </c>
      <c r="C72" s="236"/>
      <c r="D72" s="15"/>
      <c r="E72" s="15"/>
      <c r="F72" s="16"/>
      <c r="G72" s="16"/>
      <c r="H72" s="16"/>
      <c r="I72" s="16"/>
      <c r="J72" s="16"/>
      <c r="K72" s="16"/>
      <c r="L72" s="414"/>
      <c r="M72" s="115" t="str">
        <f t="shared" si="0"/>
        <v xml:space="preserve">   </v>
      </c>
    </row>
    <row r="73" spans="1:13" hidden="1" x14ac:dyDescent="0.2">
      <c r="A73" s="418"/>
      <c r="B73" s="235" t="str">
        <f>Capacidades!M667</f>
        <v xml:space="preserve">   </v>
      </c>
      <c r="C73" s="236"/>
      <c r="D73" s="15"/>
      <c r="E73" s="15"/>
      <c r="F73" s="16"/>
      <c r="G73" s="16"/>
      <c r="H73" s="16"/>
      <c r="I73" s="16"/>
      <c r="J73" s="16"/>
      <c r="K73" s="16"/>
      <c r="L73" s="414"/>
      <c r="M73" s="115" t="str">
        <f t="shared" si="0"/>
        <v xml:space="preserve">   </v>
      </c>
    </row>
    <row r="74" spans="1:13" hidden="1" x14ac:dyDescent="0.2">
      <c r="A74" s="418"/>
      <c r="B74" s="235" t="str">
        <f>Capacidades!M668</f>
        <v xml:space="preserve">   </v>
      </c>
      <c r="C74" s="236"/>
      <c r="D74" s="15"/>
      <c r="E74" s="15"/>
      <c r="F74" s="16"/>
      <c r="G74" s="16"/>
      <c r="H74" s="16"/>
      <c r="I74" s="16"/>
      <c r="J74" s="16"/>
      <c r="K74" s="16"/>
      <c r="L74" s="414"/>
      <c r="M74" s="115" t="str">
        <f t="shared" si="0"/>
        <v xml:space="preserve">   </v>
      </c>
    </row>
    <row r="75" spans="1:13" hidden="1" x14ac:dyDescent="0.2">
      <c r="A75" s="418"/>
      <c r="B75" s="235" t="str">
        <f>Capacidades!M669</f>
        <v xml:space="preserve">   </v>
      </c>
      <c r="C75" s="236"/>
      <c r="D75" s="15"/>
      <c r="E75" s="15"/>
      <c r="F75" s="16"/>
      <c r="G75" s="16"/>
      <c r="H75" s="16"/>
      <c r="I75" s="16"/>
      <c r="J75" s="16"/>
      <c r="K75" s="16"/>
      <c r="L75" s="414"/>
      <c r="M75" s="115" t="str">
        <f t="shared" si="0"/>
        <v xml:space="preserve">   </v>
      </c>
    </row>
    <row r="76" spans="1:13" hidden="1" x14ac:dyDescent="0.2">
      <c r="A76" s="418"/>
      <c r="B76" s="235" t="str">
        <f>Capacidades!M670</f>
        <v xml:space="preserve">   </v>
      </c>
      <c r="C76" s="236"/>
      <c r="D76" s="15"/>
      <c r="E76" s="15"/>
      <c r="F76" s="16"/>
      <c r="G76" s="16"/>
      <c r="H76" s="16"/>
      <c r="I76" s="16"/>
      <c r="J76" s="16"/>
      <c r="K76" s="16"/>
      <c r="L76" s="414"/>
      <c r="M76" s="115" t="str">
        <f t="shared" si="0"/>
        <v xml:space="preserve">   </v>
      </c>
    </row>
    <row r="77" spans="1:13" hidden="1" x14ac:dyDescent="0.2">
      <c r="A77" s="419"/>
      <c r="B77" s="235" t="str">
        <f>Capacidades!M671</f>
        <v xml:space="preserve">   </v>
      </c>
      <c r="C77" s="236"/>
      <c r="D77" s="17"/>
      <c r="E77" s="17"/>
      <c r="F77" s="18"/>
      <c r="G77" s="18"/>
      <c r="H77" s="18"/>
      <c r="I77" s="18"/>
      <c r="J77" s="18"/>
      <c r="K77" s="18"/>
      <c r="L77" s="415"/>
      <c r="M77" s="115" t="str">
        <f t="shared" si="0"/>
        <v xml:space="preserve">   </v>
      </c>
    </row>
    <row r="78" spans="1:13" ht="71.25" customHeight="1" x14ac:dyDescent="0.2">
      <c r="A78" s="417" t="str">
        <f>Capacidades!L672</f>
        <v xml:space="preserve">UC3.C7 Evaluar las oportunidades de negocio en el mercado internacional, seleccionando la más pertinente para la empresa.    </v>
      </c>
      <c r="B78" s="235" t="str">
        <f>Capacidades!M672</f>
        <v>C7.I1 Elabora matrices de identificación y selección de mercados utilizando herramientas informáticas y fuentes secundarias, de acuerdo a procedimientos verificables establecidos por la empresa.</v>
      </c>
      <c r="C78" s="286" t="s">
        <v>881</v>
      </c>
      <c r="D78" s="13" t="str">
        <f>Organización_Modular!F78</f>
        <v>Comercio exterior</v>
      </c>
      <c r="E78" s="13" t="str">
        <f>Organización_Modular!G78</f>
        <v>VI</v>
      </c>
      <c r="F78" s="13">
        <f>Organización_Modular!H78</f>
        <v>1</v>
      </c>
      <c r="G78" s="13">
        <f>Organización_Modular!I78</f>
        <v>2</v>
      </c>
      <c r="H78" s="14">
        <f>SUM(F78:G78)</f>
        <v>3</v>
      </c>
      <c r="I78" s="14">
        <f>F78*16</f>
        <v>16</v>
      </c>
      <c r="J78" s="14">
        <f>G78*32</f>
        <v>64</v>
      </c>
      <c r="K78" s="14">
        <f>SUM(I78:J78)</f>
        <v>80</v>
      </c>
      <c r="L78" s="413" t="s">
        <v>885</v>
      </c>
      <c r="M78" s="115" t="str">
        <f t="shared" si="0"/>
        <v>C7.I1 Elabora matrices de identificación y selección de mercados utilizando herramientas informáticas y fuentes secundarias, de acuerdo a procedimientos verificables establecidos por la empresa.</v>
      </c>
    </row>
    <row r="79" spans="1:13" ht="71.25" customHeight="1" x14ac:dyDescent="0.2">
      <c r="A79" s="418"/>
      <c r="B79" s="235" t="str">
        <f>Capacidades!M673</f>
        <v>C7.I2 Determina la viabilidad y objetivos de mercado, utilizando la matriz de segmentación de mercados internacionales.</v>
      </c>
      <c r="C79" s="286" t="s">
        <v>882</v>
      </c>
      <c r="D79" s="15"/>
      <c r="E79" s="15"/>
      <c r="F79" s="16"/>
      <c r="G79" s="16"/>
      <c r="H79" s="16"/>
      <c r="I79" s="16"/>
      <c r="J79" s="16"/>
      <c r="K79" s="16"/>
      <c r="L79" s="414"/>
      <c r="M79" s="115" t="str">
        <f t="shared" si="0"/>
        <v>C7.I2 Determina la viabilidad y objetivos de mercado, utilizando la matriz de segmentación de mercados internacionales.</v>
      </c>
    </row>
    <row r="80" spans="1:13" ht="71.25" customHeight="1" x14ac:dyDescent="0.2">
      <c r="A80" s="418"/>
      <c r="B80" s="235" t="str">
        <f>Capacidades!M674</f>
        <v>C7.I3 Participa en la elaboración de planes de negocios internacionales, utilizando el proceso de planificación.</v>
      </c>
      <c r="C80" s="286" t="s">
        <v>883</v>
      </c>
      <c r="D80" s="15"/>
      <c r="E80" s="15"/>
      <c r="F80" s="16"/>
      <c r="G80" s="16"/>
      <c r="H80" s="16"/>
      <c r="I80" s="16"/>
      <c r="J80" s="16"/>
      <c r="K80" s="16"/>
      <c r="L80" s="414"/>
      <c r="M80" s="115" t="str">
        <f t="shared" si="0"/>
        <v>C7.I3 Participa en la elaboración de planes de negocios internacionales, utilizando el proceso de planificación.</v>
      </c>
    </row>
    <row r="81" spans="1:13" ht="71.25" customHeight="1" x14ac:dyDescent="0.2">
      <c r="A81" s="418"/>
      <c r="B81" s="235" t="str">
        <f>Capacidades!M675</f>
        <v>C7.I4 Participa en la ejecución de Plan de Negocios Internacionales aprobado, con efectividad y ética, coordinando con las áreas de la empresa involucradas, de acuerdo a las políticas de la empresa.</v>
      </c>
      <c r="C81" s="286" t="s">
        <v>884</v>
      </c>
      <c r="D81" s="15"/>
      <c r="E81" s="15"/>
      <c r="F81" s="16"/>
      <c r="G81" s="16"/>
      <c r="H81" s="16"/>
      <c r="I81" s="16"/>
      <c r="J81" s="16"/>
      <c r="K81" s="16"/>
      <c r="L81" s="414"/>
      <c r="M81" s="115" t="str">
        <f t="shared" si="0"/>
        <v>C7.I4 Participa en la ejecución de Plan de Negocios Internacionales aprobado, con efectividad y ética, coordinando con las áreas de la empresa involucradas, de acuerdo a las políticas de la empresa.</v>
      </c>
    </row>
    <row r="82" spans="1:13" hidden="1" x14ac:dyDescent="0.2">
      <c r="A82" s="418"/>
      <c r="B82" s="235" t="str">
        <f>Capacidades!M676</f>
        <v xml:space="preserve">   </v>
      </c>
      <c r="C82" s="236"/>
      <c r="D82" s="15"/>
      <c r="E82" s="15"/>
      <c r="F82" s="16"/>
      <c r="G82" s="16"/>
      <c r="H82" s="16"/>
      <c r="I82" s="16"/>
      <c r="J82" s="16"/>
      <c r="K82" s="16"/>
      <c r="L82" s="414"/>
      <c r="M82" s="115" t="str">
        <f t="shared" si="0"/>
        <v xml:space="preserve">   </v>
      </c>
    </row>
    <row r="83" spans="1:13" hidden="1" x14ac:dyDescent="0.2">
      <c r="A83" s="418"/>
      <c r="B83" s="235" t="str">
        <f>Capacidades!M677</f>
        <v xml:space="preserve">   </v>
      </c>
      <c r="C83" s="236"/>
      <c r="D83" s="15"/>
      <c r="E83" s="15"/>
      <c r="F83" s="16"/>
      <c r="G83" s="16"/>
      <c r="H83" s="16"/>
      <c r="I83" s="16"/>
      <c r="J83" s="16"/>
      <c r="K83" s="16"/>
      <c r="L83" s="414"/>
      <c r="M83" s="115" t="str">
        <f t="shared" ref="M83:M146" si="1">B83</f>
        <v xml:space="preserve">   </v>
      </c>
    </row>
    <row r="84" spans="1:13" hidden="1" x14ac:dyDescent="0.2">
      <c r="A84" s="418"/>
      <c r="B84" s="235" t="str">
        <f>Capacidades!M678</f>
        <v xml:space="preserve">   </v>
      </c>
      <c r="C84" s="236"/>
      <c r="D84" s="15"/>
      <c r="E84" s="15"/>
      <c r="F84" s="16"/>
      <c r="G84" s="16"/>
      <c r="H84" s="16"/>
      <c r="I84" s="16"/>
      <c r="J84" s="16"/>
      <c r="K84" s="16"/>
      <c r="L84" s="414"/>
      <c r="M84" s="115" t="str">
        <f t="shared" si="1"/>
        <v xml:space="preserve">   </v>
      </c>
    </row>
    <row r="85" spans="1:13" hidden="1" x14ac:dyDescent="0.2">
      <c r="A85" s="418"/>
      <c r="B85" s="235" t="str">
        <f>Capacidades!M679</f>
        <v xml:space="preserve">   </v>
      </c>
      <c r="C85" s="236"/>
      <c r="D85" s="15"/>
      <c r="E85" s="15"/>
      <c r="F85" s="16"/>
      <c r="G85" s="16"/>
      <c r="H85" s="16"/>
      <c r="I85" s="16"/>
      <c r="J85" s="16"/>
      <c r="K85" s="16"/>
      <c r="L85" s="414"/>
      <c r="M85" s="115" t="str">
        <f t="shared" si="1"/>
        <v xml:space="preserve">   </v>
      </c>
    </row>
    <row r="86" spans="1:13" hidden="1" x14ac:dyDescent="0.2">
      <c r="A86" s="418"/>
      <c r="B86" s="235" t="str">
        <f>Capacidades!M680</f>
        <v xml:space="preserve">   </v>
      </c>
      <c r="C86" s="236"/>
      <c r="D86" s="15"/>
      <c r="E86" s="15"/>
      <c r="F86" s="16"/>
      <c r="G86" s="16"/>
      <c r="H86" s="16"/>
      <c r="I86" s="16"/>
      <c r="J86" s="16"/>
      <c r="K86" s="16"/>
      <c r="L86" s="414"/>
      <c r="M86" s="115" t="str">
        <f t="shared" si="1"/>
        <v xml:space="preserve">   </v>
      </c>
    </row>
    <row r="87" spans="1:13" hidden="1" x14ac:dyDescent="0.2">
      <c r="A87" s="419"/>
      <c r="B87" s="235" t="str">
        <f>Capacidades!M681</f>
        <v xml:space="preserve">   </v>
      </c>
      <c r="C87" s="236"/>
      <c r="D87" s="17"/>
      <c r="E87" s="17"/>
      <c r="F87" s="18"/>
      <c r="G87" s="18"/>
      <c r="H87" s="18"/>
      <c r="I87" s="18"/>
      <c r="J87" s="18"/>
      <c r="K87" s="18"/>
      <c r="L87" s="415"/>
      <c r="M87" s="115" t="str">
        <f t="shared" si="1"/>
        <v xml:space="preserve">   </v>
      </c>
    </row>
    <row r="88" spans="1:13" ht="60.75" customHeight="1" x14ac:dyDescent="0.2">
      <c r="A88" s="417" t="str">
        <f>Capacidades!L682</f>
        <v xml:space="preserve">UC3.C8 Interpretar la legislación comercial y tributaria, para determinar las obligaciones de la empresa y los procedimientos para cumplirlas oportunamente.    </v>
      </c>
      <c r="B88" s="235" t="str">
        <f>Capacidades!M682</f>
        <v>C8.I1 Determina los procedimientos comerciales aplicables a la empresa, de acuerdo a lo establecido en la normatividad vigente.</v>
      </c>
      <c r="C88" s="286" t="s">
        <v>886</v>
      </c>
      <c r="D88" s="13" t="str">
        <f>Organización_Modular!F79</f>
        <v>Legislación comercial y tributaria</v>
      </c>
      <c r="E88" s="13" t="str">
        <f>Organización_Modular!G79</f>
        <v>V</v>
      </c>
      <c r="F88" s="13">
        <f>Organización_Modular!H79</f>
        <v>2</v>
      </c>
      <c r="G88" s="13">
        <f>Organización_Modular!I79</f>
        <v>2</v>
      </c>
      <c r="H88" s="14">
        <f>SUM(F88:G88)</f>
        <v>4</v>
      </c>
      <c r="I88" s="14">
        <f>F88*16</f>
        <v>32</v>
      </c>
      <c r="J88" s="14">
        <f>G88*32</f>
        <v>64</v>
      </c>
      <c r="K88" s="14">
        <f>SUM(I88:J88)</f>
        <v>96</v>
      </c>
      <c r="L88" s="413" t="s">
        <v>889</v>
      </c>
      <c r="M88" s="115" t="str">
        <f t="shared" si="1"/>
        <v>C8.I1 Determina los procedimientos comerciales aplicables a la empresa, de acuerdo a lo establecido en la normatividad vigente.</v>
      </c>
    </row>
    <row r="89" spans="1:13" ht="60.75" customHeight="1" x14ac:dyDescent="0.2">
      <c r="A89" s="418"/>
      <c r="B89" s="235" t="str">
        <f>Capacidades!M683</f>
        <v>C8.I2 Calcula los tributos, tasas e impuestos que afectan a la empresa, de acuerdo a los procedimientos legales vigentes.</v>
      </c>
      <c r="C89" s="286" t="s">
        <v>887</v>
      </c>
      <c r="D89" s="15"/>
      <c r="E89" s="15"/>
      <c r="F89" s="16"/>
      <c r="G89" s="16"/>
      <c r="H89" s="16"/>
      <c r="I89" s="16"/>
      <c r="J89" s="16"/>
      <c r="K89" s="16"/>
      <c r="L89" s="414"/>
      <c r="M89" s="115" t="str">
        <f t="shared" si="1"/>
        <v>C8.I2 Calcula los tributos, tasas e impuestos que afectan a la empresa, de acuerdo a los procedimientos legales vigentes.</v>
      </c>
    </row>
    <row r="90" spans="1:13" ht="60.75" customHeight="1" x14ac:dyDescent="0.2">
      <c r="A90" s="418"/>
      <c r="B90" s="235" t="str">
        <f>Capacidades!M684</f>
        <v>C8.I3 Elabora reportes tributarios básicos, de acuerdo a las necesidades de control de la empresa.</v>
      </c>
      <c r="C90" s="286" t="s">
        <v>888</v>
      </c>
      <c r="D90" s="15"/>
      <c r="E90" s="15"/>
      <c r="F90" s="16"/>
      <c r="G90" s="16"/>
      <c r="H90" s="16"/>
      <c r="I90" s="16"/>
      <c r="J90" s="16"/>
      <c r="K90" s="16"/>
      <c r="L90" s="414"/>
      <c r="M90" s="115" t="str">
        <f t="shared" si="1"/>
        <v>C8.I3 Elabora reportes tributarios básicos, de acuerdo a las necesidades de control de la empresa.</v>
      </c>
    </row>
    <row r="91" spans="1:13" hidden="1" x14ac:dyDescent="0.2">
      <c r="A91" s="418"/>
      <c r="B91" s="235" t="str">
        <f>Capacidades!M685</f>
        <v xml:space="preserve">   </v>
      </c>
      <c r="C91" s="236"/>
      <c r="D91" s="15"/>
      <c r="E91" s="15"/>
      <c r="F91" s="16"/>
      <c r="G91" s="16"/>
      <c r="H91" s="16"/>
      <c r="I91" s="16"/>
      <c r="J91" s="16"/>
      <c r="K91" s="16"/>
      <c r="L91" s="414"/>
      <c r="M91" s="115" t="str">
        <f t="shared" si="1"/>
        <v xml:space="preserve">   </v>
      </c>
    </row>
    <row r="92" spans="1:13" hidden="1" x14ac:dyDescent="0.2">
      <c r="A92" s="418"/>
      <c r="B92" s="235" t="str">
        <f>Capacidades!M686</f>
        <v xml:space="preserve">   </v>
      </c>
      <c r="C92" s="236"/>
      <c r="D92" s="15"/>
      <c r="E92" s="15"/>
      <c r="F92" s="16"/>
      <c r="G92" s="16"/>
      <c r="H92" s="16"/>
      <c r="I92" s="16"/>
      <c r="J92" s="16"/>
      <c r="K92" s="16"/>
      <c r="L92" s="414"/>
      <c r="M92" s="115" t="str">
        <f t="shared" si="1"/>
        <v xml:space="preserve">   </v>
      </c>
    </row>
    <row r="93" spans="1:13" hidden="1" x14ac:dyDescent="0.2">
      <c r="A93" s="418"/>
      <c r="B93" s="235" t="str">
        <f>Capacidades!M687</f>
        <v xml:space="preserve">   </v>
      </c>
      <c r="C93" s="236"/>
      <c r="D93" s="15"/>
      <c r="E93" s="15"/>
      <c r="F93" s="16"/>
      <c r="G93" s="16"/>
      <c r="H93" s="16"/>
      <c r="I93" s="16"/>
      <c r="J93" s="16"/>
      <c r="K93" s="16"/>
      <c r="L93" s="414"/>
      <c r="M93" s="115" t="str">
        <f t="shared" si="1"/>
        <v xml:space="preserve">   </v>
      </c>
    </row>
    <row r="94" spans="1:13" hidden="1" x14ac:dyDescent="0.2">
      <c r="A94" s="418"/>
      <c r="B94" s="235" t="str">
        <f>Capacidades!M688</f>
        <v xml:space="preserve">   </v>
      </c>
      <c r="C94" s="236"/>
      <c r="D94" s="15"/>
      <c r="E94" s="15"/>
      <c r="F94" s="16"/>
      <c r="G94" s="16"/>
      <c r="H94" s="16"/>
      <c r="I94" s="16"/>
      <c r="J94" s="16"/>
      <c r="K94" s="16"/>
      <c r="L94" s="414"/>
      <c r="M94" s="115" t="str">
        <f t="shared" si="1"/>
        <v xml:space="preserve">   </v>
      </c>
    </row>
    <row r="95" spans="1:13" hidden="1" x14ac:dyDescent="0.2">
      <c r="A95" s="418"/>
      <c r="B95" s="235" t="str">
        <f>Capacidades!M689</f>
        <v xml:space="preserve">   </v>
      </c>
      <c r="C95" s="236"/>
      <c r="D95" s="15"/>
      <c r="E95" s="15"/>
      <c r="F95" s="16"/>
      <c r="G95" s="16"/>
      <c r="H95" s="16"/>
      <c r="I95" s="16"/>
      <c r="J95" s="16"/>
      <c r="K95" s="16"/>
      <c r="L95" s="414"/>
      <c r="M95" s="115" t="str">
        <f t="shared" si="1"/>
        <v xml:space="preserve">   </v>
      </c>
    </row>
    <row r="96" spans="1:13" hidden="1" x14ac:dyDescent="0.2">
      <c r="A96" s="418"/>
      <c r="B96" s="235" t="str">
        <f>Capacidades!M690</f>
        <v xml:space="preserve">   </v>
      </c>
      <c r="C96" s="236"/>
      <c r="D96" s="15"/>
      <c r="E96" s="15"/>
      <c r="F96" s="16"/>
      <c r="G96" s="16"/>
      <c r="H96" s="16"/>
      <c r="I96" s="16"/>
      <c r="J96" s="16"/>
      <c r="K96" s="16"/>
      <c r="L96" s="414"/>
      <c r="M96" s="115" t="str">
        <f t="shared" si="1"/>
        <v xml:space="preserve">   </v>
      </c>
    </row>
    <row r="97" spans="1:13" hidden="1" x14ac:dyDescent="0.2">
      <c r="A97" s="419"/>
      <c r="B97" s="235" t="str">
        <f>Capacidades!M691</f>
        <v xml:space="preserve">   </v>
      </c>
      <c r="C97" s="236"/>
      <c r="D97" s="17"/>
      <c r="E97" s="17"/>
      <c r="F97" s="18"/>
      <c r="G97" s="18"/>
      <c r="H97" s="18"/>
      <c r="I97" s="18"/>
      <c r="J97" s="18"/>
      <c r="K97" s="18"/>
      <c r="L97" s="415"/>
      <c r="M97" s="115" t="str">
        <f t="shared" si="1"/>
        <v xml:space="preserve">   </v>
      </c>
    </row>
    <row r="98" spans="1:13" ht="66.75" customHeight="1" x14ac:dyDescent="0.2">
      <c r="A98" s="417" t="str">
        <f>Capacidades!L692</f>
        <v xml:space="preserve">UC3.C9 Apoyar la gestión comercial de la empresa, aplicando el proceso administrativo con eficiencia, eficacia y ética.    </v>
      </c>
      <c r="B98" s="235" t="str">
        <f>Capacidades!M692</f>
        <v>C9.I1 Aplica el proceso administrativo a la gestión comercial, en el marco del plan estratégico y operativo de marketing.</v>
      </c>
      <c r="C98" s="286" t="s">
        <v>890</v>
      </c>
      <c r="D98" s="13" t="str">
        <f>Organización_Modular!F80</f>
        <v>Gestión comercial</v>
      </c>
      <c r="E98" s="13" t="str">
        <f>Organización_Modular!G80</f>
        <v>VI</v>
      </c>
      <c r="F98" s="13">
        <f>Organización_Modular!H80</f>
        <v>1</v>
      </c>
      <c r="G98" s="13">
        <f>Organización_Modular!I80</f>
        <v>2</v>
      </c>
      <c r="H98" s="14">
        <f>SUM(F98:G98)</f>
        <v>3</v>
      </c>
      <c r="I98" s="14">
        <f>F98*16</f>
        <v>16</v>
      </c>
      <c r="J98" s="14">
        <f>G98*32</f>
        <v>64</v>
      </c>
      <c r="K98" s="14">
        <f>SUM(I98:J98)</f>
        <v>80</v>
      </c>
      <c r="L98" s="413" t="s">
        <v>893</v>
      </c>
      <c r="M98" s="115" t="str">
        <f t="shared" si="1"/>
        <v>C9.I1 Aplica el proceso administrativo a la gestión comercial, en el marco del plan estratégico y operativo de marketing.</v>
      </c>
    </row>
    <row r="99" spans="1:13" ht="66.75" customHeight="1" x14ac:dyDescent="0.2">
      <c r="A99" s="418"/>
      <c r="B99" s="235" t="str">
        <f>Capacidades!M693</f>
        <v>C9.I2 Controla el proceso de ventas, emitiendo reportes con la periodicidad y características indicada por la empresa.</v>
      </c>
      <c r="C99" s="286" t="s">
        <v>891</v>
      </c>
      <c r="D99" s="15"/>
      <c r="E99" s="15"/>
      <c r="F99" s="16"/>
      <c r="G99" s="16"/>
      <c r="H99" s="16"/>
      <c r="I99" s="16"/>
      <c r="J99" s="16"/>
      <c r="K99" s="16"/>
      <c r="L99" s="414"/>
      <c r="M99" s="115" t="str">
        <f t="shared" si="1"/>
        <v>C9.I2 Controla el proceso de ventas, emitiendo reportes con la periodicidad y características indicada por la empresa.</v>
      </c>
    </row>
    <row r="100" spans="1:13" ht="66.75" customHeight="1" x14ac:dyDescent="0.2">
      <c r="A100" s="418"/>
      <c r="B100" s="235" t="str">
        <f>Capacidades!M694</f>
        <v>C9.I3 Emite reportes de marketing, según los tópicos que le indica la gerencia del área.</v>
      </c>
      <c r="C100" s="286" t="s">
        <v>892</v>
      </c>
      <c r="D100" s="15"/>
      <c r="E100" s="15"/>
      <c r="F100" s="16"/>
      <c r="G100" s="16"/>
      <c r="H100" s="16"/>
      <c r="I100" s="16"/>
      <c r="J100" s="16"/>
      <c r="K100" s="16"/>
      <c r="L100" s="414"/>
      <c r="M100" s="115" t="str">
        <f t="shared" si="1"/>
        <v>C9.I3 Emite reportes de marketing, según los tópicos que le indica la gerencia del área.</v>
      </c>
    </row>
    <row r="101" spans="1:13" hidden="1" x14ac:dyDescent="0.2">
      <c r="A101" s="418"/>
      <c r="B101" s="235" t="str">
        <f>Capacidades!M695</f>
        <v xml:space="preserve">   </v>
      </c>
      <c r="C101" s="236"/>
      <c r="D101" s="15"/>
      <c r="E101" s="15"/>
      <c r="F101" s="16"/>
      <c r="G101" s="16"/>
      <c r="H101" s="16"/>
      <c r="I101" s="16"/>
      <c r="J101" s="16"/>
      <c r="K101" s="16"/>
      <c r="L101" s="414"/>
      <c r="M101" s="115" t="str">
        <f t="shared" si="1"/>
        <v xml:space="preserve">   </v>
      </c>
    </row>
    <row r="102" spans="1:13" hidden="1" x14ac:dyDescent="0.2">
      <c r="A102" s="418"/>
      <c r="B102" s="235" t="str">
        <f>Capacidades!M696</f>
        <v xml:space="preserve">   </v>
      </c>
      <c r="C102" s="236"/>
      <c r="D102" s="15"/>
      <c r="E102" s="15"/>
      <c r="F102" s="16"/>
      <c r="G102" s="16"/>
      <c r="H102" s="16"/>
      <c r="I102" s="16"/>
      <c r="J102" s="16"/>
      <c r="K102" s="16"/>
      <c r="L102" s="414"/>
      <c r="M102" s="115" t="str">
        <f t="shared" si="1"/>
        <v xml:space="preserve">   </v>
      </c>
    </row>
    <row r="103" spans="1:13" hidden="1" x14ac:dyDescent="0.2">
      <c r="A103" s="418"/>
      <c r="B103" s="235" t="str">
        <f>Capacidades!M697</f>
        <v xml:space="preserve">   </v>
      </c>
      <c r="C103" s="236"/>
      <c r="D103" s="15"/>
      <c r="E103" s="15"/>
      <c r="F103" s="16"/>
      <c r="G103" s="16"/>
      <c r="H103" s="16"/>
      <c r="I103" s="16"/>
      <c r="J103" s="16"/>
      <c r="K103" s="16"/>
      <c r="L103" s="414"/>
      <c r="M103" s="115" t="str">
        <f t="shared" si="1"/>
        <v xml:space="preserve">   </v>
      </c>
    </row>
    <row r="104" spans="1:13" hidden="1" x14ac:dyDescent="0.2">
      <c r="A104" s="418"/>
      <c r="B104" s="235" t="str">
        <f>Capacidades!M698</f>
        <v xml:space="preserve">   </v>
      </c>
      <c r="C104" s="236"/>
      <c r="D104" s="15"/>
      <c r="E104" s="15"/>
      <c r="F104" s="16"/>
      <c r="G104" s="16"/>
      <c r="H104" s="16"/>
      <c r="I104" s="16"/>
      <c r="J104" s="16"/>
      <c r="K104" s="16"/>
      <c r="L104" s="414"/>
      <c r="M104" s="115" t="str">
        <f t="shared" si="1"/>
        <v xml:space="preserve">   </v>
      </c>
    </row>
    <row r="105" spans="1:13" hidden="1" x14ac:dyDescent="0.2">
      <c r="A105" s="418"/>
      <c r="B105" s="235" t="str">
        <f>Capacidades!M699</f>
        <v xml:space="preserve">   </v>
      </c>
      <c r="C105" s="236"/>
      <c r="D105" s="15"/>
      <c r="E105" s="15"/>
      <c r="F105" s="16"/>
      <c r="G105" s="16"/>
      <c r="H105" s="16"/>
      <c r="I105" s="16"/>
      <c r="J105" s="16"/>
      <c r="K105" s="16"/>
      <c r="L105" s="414"/>
      <c r="M105" s="115" t="str">
        <f t="shared" si="1"/>
        <v xml:space="preserve">   </v>
      </c>
    </row>
    <row r="106" spans="1:13" hidden="1" x14ac:dyDescent="0.2">
      <c r="A106" s="418"/>
      <c r="B106" s="235" t="str">
        <f>Capacidades!M700</f>
        <v xml:space="preserve">   </v>
      </c>
      <c r="C106" s="236"/>
      <c r="D106" s="15"/>
      <c r="E106" s="15"/>
      <c r="F106" s="16"/>
      <c r="G106" s="16"/>
      <c r="H106" s="16"/>
      <c r="I106" s="16"/>
      <c r="J106" s="16"/>
      <c r="K106" s="16"/>
      <c r="L106" s="414"/>
      <c r="M106" s="115" t="str">
        <f t="shared" si="1"/>
        <v xml:space="preserve">   </v>
      </c>
    </row>
    <row r="107" spans="1:13" hidden="1" x14ac:dyDescent="0.2">
      <c r="A107" s="419"/>
      <c r="B107" s="235" t="str">
        <f>Capacidades!M701</f>
        <v xml:space="preserve">   </v>
      </c>
      <c r="C107" s="236"/>
      <c r="D107" s="17"/>
      <c r="E107" s="17"/>
      <c r="F107" s="18"/>
      <c r="G107" s="18"/>
      <c r="H107" s="18"/>
      <c r="I107" s="18"/>
      <c r="J107" s="18"/>
      <c r="K107" s="18"/>
      <c r="L107" s="415"/>
      <c r="M107" s="115" t="str">
        <f t="shared" si="1"/>
        <v xml:space="preserve">   </v>
      </c>
    </row>
    <row r="108" spans="1:13" ht="53.25" customHeight="1" x14ac:dyDescent="0.2">
      <c r="A108" s="417" t="str">
        <f>Capacidades!L702</f>
        <v xml:space="preserve">UC3.C10 Elaborar información contable mediante software especializado,  de acuerdo a las normas vigentes y a las necesidades de la empresa.    </v>
      </c>
      <c r="B108" s="235" t="str">
        <f>Capacidades!M702</f>
        <v>C10.I1 Procesa reportes y estados financieros, de acuerdo a las normas vigentes y las necesidades de la empresa, utilizando software especializado.</v>
      </c>
      <c r="C108" s="286" t="s">
        <v>894</v>
      </c>
      <c r="D108" s="13" t="str">
        <f>Organización_Modular!F81</f>
        <v>Costos y presupuestos</v>
      </c>
      <c r="E108" s="13" t="str">
        <f>Organización_Modular!G81</f>
        <v>VI</v>
      </c>
      <c r="F108" s="13">
        <f>Organización_Modular!H81</f>
        <v>2</v>
      </c>
      <c r="G108" s="13">
        <f>Organización_Modular!I81</f>
        <v>2</v>
      </c>
      <c r="H108" s="14">
        <f>SUM(F108:G108)</f>
        <v>4</v>
      </c>
      <c r="I108" s="14">
        <f>F108*16</f>
        <v>32</v>
      </c>
      <c r="J108" s="14">
        <f>G108*32</f>
        <v>64</v>
      </c>
      <c r="K108" s="14">
        <f>SUM(I108:J108)</f>
        <v>96</v>
      </c>
      <c r="L108" s="413" t="s">
        <v>897</v>
      </c>
      <c r="M108" s="115" t="str">
        <f t="shared" si="1"/>
        <v>C10.I1 Procesa reportes y estados financieros, de acuerdo a las normas vigentes y las necesidades de la empresa, utilizando software especializado.</v>
      </c>
    </row>
    <row r="109" spans="1:13" ht="53.25" customHeight="1" x14ac:dyDescent="0.2">
      <c r="A109" s="418"/>
      <c r="B109" s="235" t="str">
        <f>Capacidades!M703</f>
        <v xml:space="preserve">C10.I2 Prepara reportes de costos históricos y proyectados, de acuerdo a las pautas dadas por el profesional responsable. </v>
      </c>
      <c r="C109" s="286" t="s">
        <v>895</v>
      </c>
      <c r="D109" s="15"/>
      <c r="E109" s="15"/>
      <c r="F109" s="16"/>
      <c r="G109" s="16"/>
      <c r="H109" s="16"/>
      <c r="I109" s="16"/>
      <c r="J109" s="16"/>
      <c r="K109" s="16"/>
      <c r="L109" s="414"/>
      <c r="M109" s="115" t="str">
        <f t="shared" si="1"/>
        <v xml:space="preserve">C10.I2 Prepara reportes de costos históricos y proyectados, de acuerdo a las pautas dadas por el profesional responsable. </v>
      </c>
    </row>
    <row r="110" spans="1:13" ht="53.25" customHeight="1" x14ac:dyDescent="0.2">
      <c r="A110" s="418"/>
      <c r="B110" s="235" t="str">
        <f>Capacidades!M704</f>
        <v>C10.I3 Suministra información de los presupuestos, de acuerdo a las necesidades  y procedimientos de la empresa  para el cumplimiento de sus objetivos.</v>
      </c>
      <c r="C110" s="286" t="s">
        <v>896</v>
      </c>
      <c r="D110" s="15"/>
      <c r="E110" s="15"/>
      <c r="F110" s="16"/>
      <c r="G110" s="16"/>
      <c r="H110" s="16"/>
      <c r="I110" s="16"/>
      <c r="J110" s="16"/>
      <c r="K110" s="16"/>
      <c r="L110" s="414"/>
      <c r="M110" s="115" t="str">
        <f t="shared" si="1"/>
        <v>C10.I3 Suministra información de los presupuestos, de acuerdo a las necesidades  y procedimientos de la empresa  para el cumplimiento de sus objetivos.</v>
      </c>
    </row>
    <row r="111" spans="1:13" hidden="1" x14ac:dyDescent="0.2">
      <c r="A111" s="418"/>
      <c r="B111" s="235" t="str">
        <f>Capacidades!M705</f>
        <v xml:space="preserve">   </v>
      </c>
      <c r="C111" s="236"/>
      <c r="D111" s="15"/>
      <c r="E111" s="15"/>
      <c r="F111" s="16"/>
      <c r="G111" s="16"/>
      <c r="H111" s="16"/>
      <c r="I111" s="16"/>
      <c r="J111" s="16"/>
      <c r="K111" s="16"/>
      <c r="L111" s="414"/>
      <c r="M111" s="115" t="str">
        <f t="shared" si="1"/>
        <v xml:space="preserve">   </v>
      </c>
    </row>
    <row r="112" spans="1:13" hidden="1" x14ac:dyDescent="0.2">
      <c r="A112" s="418"/>
      <c r="B112" s="235" t="str">
        <f>Capacidades!M706</f>
        <v xml:space="preserve">   </v>
      </c>
      <c r="C112" s="236"/>
      <c r="D112" s="15"/>
      <c r="E112" s="15"/>
      <c r="F112" s="16"/>
      <c r="G112" s="16"/>
      <c r="H112" s="16"/>
      <c r="I112" s="16"/>
      <c r="J112" s="16"/>
      <c r="K112" s="16"/>
      <c r="L112" s="414"/>
      <c r="M112" s="115" t="str">
        <f t="shared" si="1"/>
        <v xml:space="preserve">   </v>
      </c>
    </row>
    <row r="113" spans="1:13" hidden="1" x14ac:dyDescent="0.2">
      <c r="A113" s="418"/>
      <c r="B113" s="235" t="str">
        <f>Capacidades!M707</f>
        <v xml:space="preserve">   </v>
      </c>
      <c r="C113" s="236"/>
      <c r="D113" s="15"/>
      <c r="E113" s="15"/>
      <c r="F113" s="16"/>
      <c r="G113" s="16"/>
      <c r="H113" s="16"/>
      <c r="I113" s="16"/>
      <c r="J113" s="16"/>
      <c r="K113" s="16"/>
      <c r="L113" s="414"/>
      <c r="M113" s="115" t="str">
        <f t="shared" si="1"/>
        <v xml:space="preserve">   </v>
      </c>
    </row>
    <row r="114" spans="1:13" hidden="1" x14ac:dyDescent="0.2">
      <c r="A114" s="418"/>
      <c r="B114" s="235" t="str">
        <f>Capacidades!M708</f>
        <v xml:space="preserve">   </v>
      </c>
      <c r="C114" s="236"/>
      <c r="D114" s="15"/>
      <c r="E114" s="15"/>
      <c r="F114" s="16"/>
      <c r="G114" s="16"/>
      <c r="H114" s="16"/>
      <c r="I114" s="16"/>
      <c r="J114" s="16"/>
      <c r="K114" s="16"/>
      <c r="L114" s="414"/>
      <c r="M114" s="115" t="str">
        <f t="shared" si="1"/>
        <v xml:space="preserve">   </v>
      </c>
    </row>
    <row r="115" spans="1:13" hidden="1" x14ac:dyDescent="0.2">
      <c r="A115" s="418"/>
      <c r="B115" s="235" t="str">
        <f>Capacidades!M709</f>
        <v xml:space="preserve">   </v>
      </c>
      <c r="C115" s="236"/>
      <c r="D115" s="15"/>
      <c r="E115" s="15"/>
      <c r="F115" s="16"/>
      <c r="G115" s="16"/>
      <c r="H115" s="16"/>
      <c r="I115" s="16"/>
      <c r="J115" s="16"/>
      <c r="K115" s="16"/>
      <c r="L115" s="414"/>
      <c r="M115" s="115" t="str">
        <f t="shared" si="1"/>
        <v xml:space="preserve">   </v>
      </c>
    </row>
    <row r="116" spans="1:13" hidden="1" x14ac:dyDescent="0.2">
      <c r="A116" s="418"/>
      <c r="B116" s="235" t="str">
        <f>Capacidades!M710</f>
        <v xml:space="preserve">   </v>
      </c>
      <c r="C116" s="236"/>
      <c r="D116" s="15"/>
      <c r="E116" s="15"/>
      <c r="F116" s="16"/>
      <c r="G116" s="16"/>
      <c r="H116" s="16"/>
      <c r="I116" s="16"/>
      <c r="J116" s="16"/>
      <c r="K116" s="16"/>
      <c r="L116" s="414"/>
      <c r="M116" s="115" t="str">
        <f t="shared" si="1"/>
        <v xml:space="preserve">   </v>
      </c>
    </row>
    <row r="117" spans="1:13" hidden="1" x14ac:dyDescent="0.2">
      <c r="A117" s="419"/>
      <c r="B117" s="235" t="str">
        <f>Capacidades!M711</f>
        <v xml:space="preserve">   </v>
      </c>
      <c r="C117" s="236"/>
      <c r="D117" s="17"/>
      <c r="E117" s="17"/>
      <c r="F117" s="18"/>
      <c r="G117" s="18"/>
      <c r="H117" s="18"/>
      <c r="I117" s="18"/>
      <c r="J117" s="18"/>
      <c r="K117" s="18"/>
      <c r="L117" s="415"/>
      <c r="M117" s="115" t="str">
        <f t="shared" si="1"/>
        <v xml:space="preserve">   </v>
      </c>
    </row>
    <row r="118" spans="1:13" hidden="1" x14ac:dyDescent="0.2">
      <c r="A118" s="417" t="str">
        <f>Capacidades!L712</f>
        <v xml:space="preserve">       </v>
      </c>
      <c r="B118" s="235" t="str">
        <f>Capacidades!M712</f>
        <v xml:space="preserve">   </v>
      </c>
      <c r="C118" s="236"/>
      <c r="D118" s="13">
        <f>Organización_Modular!F82</f>
        <v>0</v>
      </c>
      <c r="E118" s="13">
        <f>Organización_Modular!G82</f>
        <v>0</v>
      </c>
      <c r="F118" s="13">
        <f>Organización_Modular!H82</f>
        <v>0</v>
      </c>
      <c r="G118" s="13">
        <f>Organización_Modular!I82</f>
        <v>0</v>
      </c>
      <c r="H118" s="14">
        <f>SUM(F118:G118)</f>
        <v>0</v>
      </c>
      <c r="I118" s="14">
        <f>F118*16</f>
        <v>0</v>
      </c>
      <c r="J118" s="14">
        <f>G118*32</f>
        <v>0</v>
      </c>
      <c r="K118" s="14">
        <f>SUM(I118:J118)</f>
        <v>0</v>
      </c>
      <c r="L118" s="413"/>
      <c r="M118" s="115" t="str">
        <f t="shared" si="1"/>
        <v xml:space="preserve">   </v>
      </c>
    </row>
    <row r="119" spans="1:13" hidden="1" x14ac:dyDescent="0.2">
      <c r="A119" s="418"/>
      <c r="B119" s="235" t="str">
        <f>Capacidades!M713</f>
        <v xml:space="preserve">   </v>
      </c>
      <c r="C119" s="236"/>
      <c r="D119" s="15"/>
      <c r="E119" s="15"/>
      <c r="F119" s="16"/>
      <c r="G119" s="16"/>
      <c r="H119" s="16"/>
      <c r="I119" s="16"/>
      <c r="J119" s="16"/>
      <c r="K119" s="16"/>
      <c r="L119" s="414"/>
      <c r="M119" s="115" t="str">
        <f t="shared" si="1"/>
        <v xml:space="preserve">   </v>
      </c>
    </row>
    <row r="120" spans="1:13" hidden="1" x14ac:dyDescent="0.2">
      <c r="A120" s="418"/>
      <c r="B120" s="235" t="str">
        <f>Capacidades!M714</f>
        <v xml:space="preserve">   </v>
      </c>
      <c r="C120" s="236"/>
      <c r="D120" s="15"/>
      <c r="E120" s="15"/>
      <c r="F120" s="16"/>
      <c r="G120" s="16"/>
      <c r="H120" s="16"/>
      <c r="I120" s="16"/>
      <c r="J120" s="16"/>
      <c r="K120" s="16"/>
      <c r="L120" s="414"/>
      <c r="M120" s="115" t="str">
        <f t="shared" si="1"/>
        <v xml:space="preserve">   </v>
      </c>
    </row>
    <row r="121" spans="1:13" hidden="1" x14ac:dyDescent="0.2">
      <c r="A121" s="418"/>
      <c r="B121" s="235" t="str">
        <f>Capacidades!M715</f>
        <v xml:space="preserve">   </v>
      </c>
      <c r="C121" s="236"/>
      <c r="D121" s="15"/>
      <c r="E121" s="15"/>
      <c r="F121" s="16"/>
      <c r="G121" s="16"/>
      <c r="H121" s="16"/>
      <c r="I121" s="16"/>
      <c r="J121" s="16"/>
      <c r="K121" s="16"/>
      <c r="L121" s="414"/>
      <c r="M121" s="115" t="str">
        <f t="shared" si="1"/>
        <v xml:space="preserve">   </v>
      </c>
    </row>
    <row r="122" spans="1:13" hidden="1" x14ac:dyDescent="0.2">
      <c r="A122" s="418"/>
      <c r="B122" s="235" t="str">
        <f>Capacidades!M716</f>
        <v xml:space="preserve">   </v>
      </c>
      <c r="C122" s="236"/>
      <c r="D122" s="15"/>
      <c r="E122" s="15"/>
      <c r="F122" s="16"/>
      <c r="G122" s="16"/>
      <c r="H122" s="16"/>
      <c r="I122" s="16"/>
      <c r="J122" s="16"/>
      <c r="K122" s="16"/>
      <c r="L122" s="414"/>
      <c r="M122" s="115" t="str">
        <f t="shared" si="1"/>
        <v xml:space="preserve">   </v>
      </c>
    </row>
    <row r="123" spans="1:13" hidden="1" x14ac:dyDescent="0.2">
      <c r="A123" s="418"/>
      <c r="B123" s="235" t="str">
        <f>Capacidades!M717</f>
        <v xml:space="preserve">   </v>
      </c>
      <c r="C123" s="236"/>
      <c r="D123" s="15"/>
      <c r="E123" s="15"/>
      <c r="F123" s="16"/>
      <c r="G123" s="16"/>
      <c r="H123" s="16"/>
      <c r="I123" s="16"/>
      <c r="J123" s="16"/>
      <c r="K123" s="16"/>
      <c r="L123" s="414"/>
      <c r="M123" s="115" t="str">
        <f t="shared" si="1"/>
        <v xml:space="preserve">   </v>
      </c>
    </row>
    <row r="124" spans="1:13" hidden="1" x14ac:dyDescent="0.2">
      <c r="A124" s="418"/>
      <c r="B124" s="235" t="str">
        <f>Capacidades!M718</f>
        <v xml:space="preserve">   </v>
      </c>
      <c r="C124" s="236"/>
      <c r="D124" s="15"/>
      <c r="E124" s="15"/>
      <c r="F124" s="16"/>
      <c r="G124" s="16"/>
      <c r="H124" s="16"/>
      <c r="I124" s="16"/>
      <c r="J124" s="16"/>
      <c r="K124" s="16"/>
      <c r="L124" s="414"/>
      <c r="M124" s="115" t="str">
        <f t="shared" si="1"/>
        <v xml:space="preserve">   </v>
      </c>
    </row>
    <row r="125" spans="1:13" hidden="1" x14ac:dyDescent="0.2">
      <c r="A125" s="418"/>
      <c r="B125" s="235" t="str">
        <f>Capacidades!M719</f>
        <v xml:space="preserve">   </v>
      </c>
      <c r="C125" s="236"/>
      <c r="D125" s="15"/>
      <c r="E125" s="15"/>
      <c r="F125" s="16"/>
      <c r="G125" s="16"/>
      <c r="H125" s="16"/>
      <c r="I125" s="16"/>
      <c r="J125" s="16"/>
      <c r="K125" s="16"/>
      <c r="L125" s="414"/>
      <c r="M125" s="115" t="str">
        <f t="shared" si="1"/>
        <v xml:space="preserve">   </v>
      </c>
    </row>
    <row r="126" spans="1:13" hidden="1" x14ac:dyDescent="0.2">
      <c r="A126" s="418"/>
      <c r="B126" s="235" t="str">
        <f>Capacidades!M720</f>
        <v xml:space="preserve">   </v>
      </c>
      <c r="C126" s="236"/>
      <c r="D126" s="15"/>
      <c r="E126" s="15"/>
      <c r="F126" s="16"/>
      <c r="G126" s="16"/>
      <c r="H126" s="16"/>
      <c r="I126" s="16"/>
      <c r="J126" s="16"/>
      <c r="K126" s="16"/>
      <c r="L126" s="414"/>
      <c r="M126" s="115" t="str">
        <f t="shared" si="1"/>
        <v xml:space="preserve">   </v>
      </c>
    </row>
    <row r="127" spans="1:13" hidden="1" x14ac:dyDescent="0.2">
      <c r="A127" s="419"/>
      <c r="B127" s="235" t="str">
        <f>Capacidades!M721</f>
        <v xml:space="preserve">   </v>
      </c>
      <c r="C127" s="236"/>
      <c r="D127" s="17"/>
      <c r="E127" s="17"/>
      <c r="F127" s="18"/>
      <c r="G127" s="18"/>
      <c r="H127" s="18"/>
      <c r="I127" s="18"/>
      <c r="J127" s="18"/>
      <c r="K127" s="18"/>
      <c r="L127" s="415"/>
      <c r="M127" s="115" t="str">
        <f t="shared" si="1"/>
        <v xml:space="preserve">   </v>
      </c>
    </row>
    <row r="128" spans="1:13" hidden="1" x14ac:dyDescent="0.2">
      <c r="A128" s="417" t="str">
        <f>Capacidades!L722</f>
        <v xml:space="preserve">       </v>
      </c>
      <c r="B128" s="235" t="str">
        <f>Capacidades!M722</f>
        <v xml:space="preserve">   </v>
      </c>
      <c r="C128" s="236"/>
      <c r="D128" s="13">
        <f>Organización_Modular!F83</f>
        <v>0</v>
      </c>
      <c r="E128" s="13">
        <f>Organización_Modular!G83</f>
        <v>0</v>
      </c>
      <c r="F128" s="13">
        <f>Organización_Modular!H83</f>
        <v>0</v>
      </c>
      <c r="G128" s="13">
        <f>Organización_Modular!I83</f>
        <v>0</v>
      </c>
      <c r="H128" s="14">
        <f>SUM(F128:G128)</f>
        <v>0</v>
      </c>
      <c r="I128" s="14">
        <f>F128*16</f>
        <v>0</v>
      </c>
      <c r="J128" s="14">
        <f>G128*32</f>
        <v>0</v>
      </c>
      <c r="K128" s="14">
        <f>SUM(I128:J128)</f>
        <v>0</v>
      </c>
      <c r="L128" s="413"/>
      <c r="M128" s="115" t="str">
        <f t="shared" si="1"/>
        <v xml:space="preserve">   </v>
      </c>
    </row>
    <row r="129" spans="1:13" hidden="1" x14ac:dyDescent="0.2">
      <c r="A129" s="418"/>
      <c r="B129" s="235" t="str">
        <f>Capacidades!M723</f>
        <v xml:space="preserve">   </v>
      </c>
      <c r="C129" s="236"/>
      <c r="D129" s="15"/>
      <c r="E129" s="15"/>
      <c r="F129" s="16"/>
      <c r="G129" s="16"/>
      <c r="H129" s="16"/>
      <c r="I129" s="16"/>
      <c r="J129" s="16"/>
      <c r="K129" s="16"/>
      <c r="L129" s="414"/>
      <c r="M129" s="115" t="str">
        <f t="shared" si="1"/>
        <v xml:space="preserve">   </v>
      </c>
    </row>
    <row r="130" spans="1:13" hidden="1" x14ac:dyDescent="0.2">
      <c r="A130" s="418"/>
      <c r="B130" s="235" t="str">
        <f>Capacidades!M724</f>
        <v xml:space="preserve">   </v>
      </c>
      <c r="C130" s="236"/>
      <c r="D130" s="15"/>
      <c r="E130" s="15"/>
      <c r="F130" s="16"/>
      <c r="G130" s="16"/>
      <c r="H130" s="16"/>
      <c r="I130" s="16"/>
      <c r="J130" s="16"/>
      <c r="K130" s="16"/>
      <c r="L130" s="414"/>
      <c r="M130" s="115" t="str">
        <f t="shared" si="1"/>
        <v xml:space="preserve">   </v>
      </c>
    </row>
    <row r="131" spans="1:13" hidden="1" x14ac:dyDescent="0.2">
      <c r="A131" s="418"/>
      <c r="B131" s="235" t="str">
        <f>Capacidades!M725</f>
        <v xml:space="preserve">   </v>
      </c>
      <c r="C131" s="236"/>
      <c r="D131" s="15"/>
      <c r="E131" s="15"/>
      <c r="F131" s="16"/>
      <c r="G131" s="16"/>
      <c r="H131" s="16"/>
      <c r="I131" s="16"/>
      <c r="J131" s="16"/>
      <c r="K131" s="16"/>
      <c r="L131" s="414"/>
      <c r="M131" s="115" t="str">
        <f t="shared" si="1"/>
        <v xml:space="preserve">   </v>
      </c>
    </row>
    <row r="132" spans="1:13" hidden="1" x14ac:dyDescent="0.2">
      <c r="A132" s="418"/>
      <c r="B132" s="235" t="str">
        <f>Capacidades!M726</f>
        <v xml:space="preserve">   </v>
      </c>
      <c r="C132" s="236"/>
      <c r="D132" s="15"/>
      <c r="E132" s="15"/>
      <c r="F132" s="16"/>
      <c r="G132" s="16"/>
      <c r="H132" s="16"/>
      <c r="I132" s="16"/>
      <c r="J132" s="16"/>
      <c r="K132" s="16"/>
      <c r="L132" s="414"/>
      <c r="M132" s="115" t="str">
        <f t="shared" si="1"/>
        <v xml:space="preserve">   </v>
      </c>
    </row>
    <row r="133" spans="1:13" hidden="1" x14ac:dyDescent="0.2">
      <c r="A133" s="418"/>
      <c r="B133" s="235" t="str">
        <f>Capacidades!M727</f>
        <v xml:space="preserve">   </v>
      </c>
      <c r="C133" s="236"/>
      <c r="D133" s="15"/>
      <c r="E133" s="15"/>
      <c r="F133" s="16"/>
      <c r="G133" s="16"/>
      <c r="H133" s="16"/>
      <c r="I133" s="16"/>
      <c r="J133" s="16"/>
      <c r="K133" s="16"/>
      <c r="L133" s="414"/>
      <c r="M133" s="115" t="str">
        <f t="shared" si="1"/>
        <v xml:space="preserve">   </v>
      </c>
    </row>
    <row r="134" spans="1:13" hidden="1" x14ac:dyDescent="0.2">
      <c r="A134" s="418"/>
      <c r="B134" s="235" t="str">
        <f>Capacidades!M728</f>
        <v xml:space="preserve">   </v>
      </c>
      <c r="C134" s="236"/>
      <c r="D134" s="15"/>
      <c r="E134" s="15"/>
      <c r="F134" s="16"/>
      <c r="G134" s="16"/>
      <c r="H134" s="16"/>
      <c r="I134" s="16"/>
      <c r="J134" s="16"/>
      <c r="K134" s="16"/>
      <c r="L134" s="414"/>
      <c r="M134" s="115" t="str">
        <f t="shared" si="1"/>
        <v xml:space="preserve">   </v>
      </c>
    </row>
    <row r="135" spans="1:13" hidden="1" x14ac:dyDescent="0.2">
      <c r="A135" s="418"/>
      <c r="B135" s="235" t="str">
        <f>Capacidades!M729</f>
        <v xml:space="preserve">   </v>
      </c>
      <c r="C135" s="236"/>
      <c r="D135" s="15"/>
      <c r="E135" s="15"/>
      <c r="F135" s="16"/>
      <c r="G135" s="16"/>
      <c r="H135" s="16"/>
      <c r="I135" s="16"/>
      <c r="J135" s="16"/>
      <c r="K135" s="16"/>
      <c r="L135" s="414"/>
      <c r="M135" s="115" t="str">
        <f t="shared" si="1"/>
        <v xml:space="preserve">   </v>
      </c>
    </row>
    <row r="136" spans="1:13" hidden="1" x14ac:dyDescent="0.2">
      <c r="A136" s="418"/>
      <c r="B136" s="235" t="str">
        <f>Capacidades!M730</f>
        <v xml:space="preserve">   </v>
      </c>
      <c r="C136" s="236"/>
      <c r="D136" s="15"/>
      <c r="E136" s="15"/>
      <c r="F136" s="16"/>
      <c r="G136" s="16"/>
      <c r="H136" s="16"/>
      <c r="I136" s="16"/>
      <c r="J136" s="16"/>
      <c r="K136" s="16"/>
      <c r="L136" s="414"/>
      <c r="M136" s="115" t="str">
        <f t="shared" si="1"/>
        <v xml:space="preserve">   </v>
      </c>
    </row>
    <row r="137" spans="1:13" hidden="1" x14ac:dyDescent="0.2">
      <c r="A137" s="419"/>
      <c r="B137" s="235" t="str">
        <f>Capacidades!M731</f>
        <v xml:space="preserve">   </v>
      </c>
      <c r="C137" s="236"/>
      <c r="D137" s="17"/>
      <c r="E137" s="17"/>
      <c r="F137" s="18"/>
      <c r="G137" s="18"/>
      <c r="H137" s="18"/>
      <c r="I137" s="18"/>
      <c r="J137" s="18"/>
      <c r="K137" s="18"/>
      <c r="L137" s="415"/>
      <c r="M137" s="115" t="str">
        <f t="shared" si="1"/>
        <v xml:space="preserve">   </v>
      </c>
    </row>
    <row r="138" spans="1:13" hidden="1" x14ac:dyDescent="0.2">
      <c r="A138" s="417" t="str">
        <f>Capacidades!L732</f>
        <v xml:space="preserve">       </v>
      </c>
      <c r="B138" s="235" t="str">
        <f>Capacidades!M732</f>
        <v xml:space="preserve">   </v>
      </c>
      <c r="C138" s="236"/>
      <c r="D138" s="13">
        <f>Organización_Modular!F84</f>
        <v>0</v>
      </c>
      <c r="E138" s="13">
        <f>Organización_Modular!G84</f>
        <v>0</v>
      </c>
      <c r="F138" s="13">
        <f>Organización_Modular!H84</f>
        <v>0</v>
      </c>
      <c r="G138" s="13">
        <f>Organización_Modular!I84</f>
        <v>0</v>
      </c>
      <c r="H138" s="14">
        <f>SUM(F138:G138)</f>
        <v>0</v>
      </c>
      <c r="I138" s="14">
        <f>F138*16</f>
        <v>0</v>
      </c>
      <c r="J138" s="14">
        <f>G138*32</f>
        <v>0</v>
      </c>
      <c r="K138" s="14">
        <f>SUM(I138:J138)</f>
        <v>0</v>
      </c>
      <c r="L138" s="413"/>
      <c r="M138" s="115" t="str">
        <f t="shared" si="1"/>
        <v xml:space="preserve">   </v>
      </c>
    </row>
    <row r="139" spans="1:13" hidden="1" x14ac:dyDescent="0.2">
      <c r="A139" s="418"/>
      <c r="B139" s="235" t="str">
        <f>Capacidades!M733</f>
        <v xml:space="preserve">   </v>
      </c>
      <c r="C139" s="236"/>
      <c r="D139" s="15"/>
      <c r="E139" s="15"/>
      <c r="F139" s="16"/>
      <c r="G139" s="16"/>
      <c r="H139" s="16"/>
      <c r="I139" s="16"/>
      <c r="J139" s="16"/>
      <c r="K139" s="16"/>
      <c r="L139" s="414"/>
      <c r="M139" s="115" t="str">
        <f t="shared" si="1"/>
        <v xml:space="preserve">   </v>
      </c>
    </row>
    <row r="140" spans="1:13" hidden="1" x14ac:dyDescent="0.2">
      <c r="A140" s="418"/>
      <c r="B140" s="235" t="str">
        <f>Capacidades!M734</f>
        <v xml:space="preserve">   </v>
      </c>
      <c r="C140" s="236"/>
      <c r="D140" s="15"/>
      <c r="E140" s="15"/>
      <c r="F140" s="16"/>
      <c r="G140" s="16"/>
      <c r="H140" s="16"/>
      <c r="I140" s="16"/>
      <c r="J140" s="16"/>
      <c r="K140" s="16"/>
      <c r="L140" s="414"/>
      <c r="M140" s="115" t="str">
        <f t="shared" si="1"/>
        <v xml:space="preserve">   </v>
      </c>
    </row>
    <row r="141" spans="1:13" hidden="1" x14ac:dyDescent="0.2">
      <c r="A141" s="418"/>
      <c r="B141" s="235" t="str">
        <f>Capacidades!M735</f>
        <v xml:space="preserve">   </v>
      </c>
      <c r="C141" s="236"/>
      <c r="D141" s="15"/>
      <c r="E141" s="15"/>
      <c r="F141" s="16"/>
      <c r="G141" s="16"/>
      <c r="H141" s="16"/>
      <c r="I141" s="16"/>
      <c r="J141" s="16"/>
      <c r="K141" s="16"/>
      <c r="L141" s="414"/>
      <c r="M141" s="115" t="str">
        <f t="shared" si="1"/>
        <v xml:space="preserve">   </v>
      </c>
    </row>
    <row r="142" spans="1:13" hidden="1" x14ac:dyDescent="0.2">
      <c r="A142" s="418"/>
      <c r="B142" s="235" t="str">
        <f>Capacidades!M736</f>
        <v xml:space="preserve">   </v>
      </c>
      <c r="C142" s="236"/>
      <c r="D142" s="15"/>
      <c r="E142" s="15"/>
      <c r="F142" s="16"/>
      <c r="G142" s="16"/>
      <c r="H142" s="16"/>
      <c r="I142" s="16"/>
      <c r="J142" s="16"/>
      <c r="K142" s="16"/>
      <c r="L142" s="414"/>
      <c r="M142" s="115" t="str">
        <f t="shared" si="1"/>
        <v xml:space="preserve">   </v>
      </c>
    </row>
    <row r="143" spans="1:13" hidden="1" x14ac:dyDescent="0.2">
      <c r="A143" s="418"/>
      <c r="B143" s="235" t="str">
        <f>Capacidades!M737</f>
        <v xml:space="preserve">   </v>
      </c>
      <c r="C143" s="236"/>
      <c r="D143" s="15"/>
      <c r="E143" s="15"/>
      <c r="F143" s="16"/>
      <c r="G143" s="16"/>
      <c r="H143" s="16"/>
      <c r="I143" s="16"/>
      <c r="J143" s="16"/>
      <c r="K143" s="16"/>
      <c r="L143" s="414"/>
      <c r="M143" s="115" t="str">
        <f t="shared" si="1"/>
        <v xml:space="preserve">   </v>
      </c>
    </row>
    <row r="144" spans="1:13" hidden="1" x14ac:dyDescent="0.2">
      <c r="A144" s="418"/>
      <c r="B144" s="235" t="str">
        <f>Capacidades!M738</f>
        <v xml:space="preserve">   </v>
      </c>
      <c r="C144" s="236"/>
      <c r="D144" s="15"/>
      <c r="E144" s="15"/>
      <c r="F144" s="16"/>
      <c r="G144" s="16"/>
      <c r="H144" s="16"/>
      <c r="I144" s="16"/>
      <c r="J144" s="16"/>
      <c r="K144" s="16"/>
      <c r="L144" s="414"/>
      <c r="M144" s="115" t="str">
        <f t="shared" si="1"/>
        <v xml:space="preserve">   </v>
      </c>
    </row>
    <row r="145" spans="1:13" hidden="1" x14ac:dyDescent="0.2">
      <c r="A145" s="418"/>
      <c r="B145" s="235" t="str">
        <f>Capacidades!M739</f>
        <v xml:space="preserve">   </v>
      </c>
      <c r="C145" s="236"/>
      <c r="D145" s="15"/>
      <c r="E145" s="15"/>
      <c r="F145" s="16"/>
      <c r="G145" s="16"/>
      <c r="H145" s="16"/>
      <c r="I145" s="16"/>
      <c r="J145" s="16"/>
      <c r="K145" s="16"/>
      <c r="L145" s="414"/>
      <c r="M145" s="115" t="str">
        <f t="shared" si="1"/>
        <v xml:space="preserve">   </v>
      </c>
    </row>
    <row r="146" spans="1:13" hidden="1" x14ac:dyDescent="0.2">
      <c r="A146" s="418"/>
      <c r="B146" s="235" t="str">
        <f>Capacidades!M740</f>
        <v xml:space="preserve">   </v>
      </c>
      <c r="C146" s="236"/>
      <c r="D146" s="15"/>
      <c r="E146" s="15"/>
      <c r="F146" s="16"/>
      <c r="G146" s="16"/>
      <c r="H146" s="16"/>
      <c r="I146" s="16"/>
      <c r="J146" s="16"/>
      <c r="K146" s="16"/>
      <c r="L146" s="414"/>
      <c r="M146" s="115" t="str">
        <f t="shared" si="1"/>
        <v xml:space="preserve">   </v>
      </c>
    </row>
    <row r="147" spans="1:13" hidden="1" x14ac:dyDescent="0.2">
      <c r="A147" s="419"/>
      <c r="B147" s="235" t="str">
        <f>Capacidades!M741</f>
        <v xml:space="preserve">   </v>
      </c>
      <c r="C147" s="236"/>
      <c r="D147" s="17"/>
      <c r="E147" s="17"/>
      <c r="F147" s="18"/>
      <c r="G147" s="18"/>
      <c r="H147" s="18"/>
      <c r="I147" s="18"/>
      <c r="J147" s="18"/>
      <c r="K147" s="18"/>
      <c r="L147" s="415"/>
      <c r="M147" s="115" t="str">
        <f t="shared" ref="M147:M210" si="2">B147</f>
        <v xml:space="preserve">   </v>
      </c>
    </row>
    <row r="148" spans="1:13" hidden="1" x14ac:dyDescent="0.2">
      <c r="A148" s="417" t="str">
        <f>Capacidades!L742</f>
        <v xml:space="preserve">       </v>
      </c>
      <c r="B148" s="235" t="str">
        <f>Capacidades!M742</f>
        <v xml:space="preserve">   </v>
      </c>
      <c r="C148" s="236"/>
      <c r="D148" s="13">
        <f>Organización_Modular!F85</f>
        <v>0</v>
      </c>
      <c r="E148" s="13">
        <f>Organización_Modular!G85</f>
        <v>0</v>
      </c>
      <c r="F148" s="13">
        <f>Organización_Modular!H85</f>
        <v>0</v>
      </c>
      <c r="G148" s="13">
        <f>Organización_Modular!I85</f>
        <v>0</v>
      </c>
      <c r="H148" s="14">
        <f>SUM(F148:G148)</f>
        <v>0</v>
      </c>
      <c r="I148" s="14">
        <f>F148*16</f>
        <v>0</v>
      </c>
      <c r="J148" s="14">
        <f>G148*32</f>
        <v>0</v>
      </c>
      <c r="K148" s="14">
        <f>SUM(I148:J148)</f>
        <v>0</v>
      </c>
      <c r="L148" s="413"/>
      <c r="M148" s="115" t="str">
        <f t="shared" si="2"/>
        <v xml:space="preserve">   </v>
      </c>
    </row>
    <row r="149" spans="1:13" hidden="1" x14ac:dyDescent="0.2">
      <c r="A149" s="418"/>
      <c r="B149" s="235" t="str">
        <f>Capacidades!M743</f>
        <v xml:space="preserve">   </v>
      </c>
      <c r="C149" s="236"/>
      <c r="D149" s="15"/>
      <c r="E149" s="15"/>
      <c r="F149" s="15"/>
      <c r="G149" s="15"/>
      <c r="H149" s="16"/>
      <c r="I149" s="16"/>
      <c r="J149" s="16"/>
      <c r="K149" s="16"/>
      <c r="L149" s="414"/>
      <c r="M149" s="115" t="str">
        <f t="shared" si="2"/>
        <v xml:space="preserve">   </v>
      </c>
    </row>
    <row r="150" spans="1:13" hidden="1" x14ac:dyDescent="0.2">
      <c r="A150" s="418"/>
      <c r="B150" s="235" t="str">
        <f>Capacidades!M744</f>
        <v xml:space="preserve">   </v>
      </c>
      <c r="C150" s="236"/>
      <c r="D150" s="15"/>
      <c r="E150" s="15"/>
      <c r="F150" s="15"/>
      <c r="G150" s="15"/>
      <c r="H150" s="16"/>
      <c r="I150" s="16"/>
      <c r="J150" s="16"/>
      <c r="K150" s="16"/>
      <c r="L150" s="414"/>
      <c r="M150" s="115" t="str">
        <f t="shared" si="2"/>
        <v xml:space="preserve">   </v>
      </c>
    </row>
    <row r="151" spans="1:13" hidden="1" x14ac:dyDescent="0.2">
      <c r="A151" s="418"/>
      <c r="B151" s="235" t="str">
        <f>Capacidades!M745</f>
        <v xml:space="preserve">   </v>
      </c>
      <c r="C151" s="236"/>
      <c r="D151" s="15"/>
      <c r="E151" s="15"/>
      <c r="F151" s="15"/>
      <c r="G151" s="15"/>
      <c r="H151" s="16"/>
      <c r="I151" s="16"/>
      <c r="J151" s="16"/>
      <c r="K151" s="16"/>
      <c r="L151" s="414"/>
      <c r="M151" s="115" t="str">
        <f t="shared" si="2"/>
        <v xml:space="preserve">   </v>
      </c>
    </row>
    <row r="152" spans="1:13" hidden="1" x14ac:dyDescent="0.2">
      <c r="A152" s="418"/>
      <c r="B152" s="235" t="str">
        <f>Capacidades!M746</f>
        <v xml:space="preserve">   </v>
      </c>
      <c r="C152" s="236"/>
      <c r="D152" s="15"/>
      <c r="E152" s="15"/>
      <c r="F152" s="16"/>
      <c r="G152" s="16"/>
      <c r="H152" s="16"/>
      <c r="I152" s="16"/>
      <c r="J152" s="16"/>
      <c r="K152" s="16"/>
      <c r="L152" s="414"/>
      <c r="M152" s="115" t="str">
        <f t="shared" si="2"/>
        <v xml:space="preserve">   </v>
      </c>
    </row>
    <row r="153" spans="1:13" hidden="1" x14ac:dyDescent="0.2">
      <c r="A153" s="418"/>
      <c r="B153" s="235" t="str">
        <f>Capacidades!M747</f>
        <v xml:space="preserve">   </v>
      </c>
      <c r="C153" s="236"/>
      <c r="D153" s="15"/>
      <c r="E153" s="15"/>
      <c r="F153" s="16"/>
      <c r="G153" s="16"/>
      <c r="H153" s="16"/>
      <c r="I153" s="16"/>
      <c r="J153" s="16"/>
      <c r="K153" s="16"/>
      <c r="L153" s="414"/>
      <c r="M153" s="115" t="str">
        <f t="shared" si="2"/>
        <v xml:space="preserve">   </v>
      </c>
    </row>
    <row r="154" spans="1:13" hidden="1" x14ac:dyDescent="0.2">
      <c r="A154" s="418"/>
      <c r="B154" s="235" t="str">
        <f>Capacidades!M748</f>
        <v xml:space="preserve">   </v>
      </c>
      <c r="C154" s="236"/>
      <c r="D154" s="15"/>
      <c r="E154" s="15"/>
      <c r="F154" s="16"/>
      <c r="G154" s="16"/>
      <c r="H154" s="16"/>
      <c r="I154" s="16"/>
      <c r="J154" s="16"/>
      <c r="K154" s="16"/>
      <c r="L154" s="414"/>
      <c r="M154" s="115" t="str">
        <f t="shared" si="2"/>
        <v xml:space="preserve">   </v>
      </c>
    </row>
    <row r="155" spans="1:13" hidden="1" x14ac:dyDescent="0.2">
      <c r="A155" s="418"/>
      <c r="B155" s="235" t="str">
        <f>Capacidades!M749</f>
        <v xml:space="preserve">   </v>
      </c>
      <c r="C155" s="236"/>
      <c r="D155" s="15"/>
      <c r="E155" s="15"/>
      <c r="F155" s="16"/>
      <c r="G155" s="16"/>
      <c r="H155" s="16"/>
      <c r="I155" s="16"/>
      <c r="J155" s="16"/>
      <c r="K155" s="16"/>
      <c r="L155" s="414"/>
      <c r="M155" s="115" t="str">
        <f t="shared" si="2"/>
        <v xml:space="preserve">   </v>
      </c>
    </row>
    <row r="156" spans="1:13" hidden="1" x14ac:dyDescent="0.2">
      <c r="A156" s="418"/>
      <c r="B156" s="235" t="str">
        <f>Capacidades!M750</f>
        <v xml:space="preserve">   </v>
      </c>
      <c r="C156" s="236"/>
      <c r="D156" s="15"/>
      <c r="E156" s="15"/>
      <c r="F156" s="15"/>
      <c r="G156" s="15"/>
      <c r="H156" s="16"/>
      <c r="I156" s="16"/>
      <c r="J156" s="16"/>
      <c r="K156" s="16"/>
      <c r="L156" s="414"/>
      <c r="M156" s="115" t="str">
        <f t="shared" si="2"/>
        <v xml:space="preserve">   </v>
      </c>
    </row>
    <row r="157" spans="1:13" hidden="1" x14ac:dyDescent="0.2">
      <c r="A157" s="419"/>
      <c r="B157" s="235" t="str">
        <f>Capacidades!M751</f>
        <v xml:space="preserve">   </v>
      </c>
      <c r="C157" s="236"/>
      <c r="D157" s="17"/>
      <c r="E157" s="17"/>
      <c r="F157" s="17"/>
      <c r="G157" s="17"/>
      <c r="H157" s="18"/>
      <c r="I157" s="18"/>
      <c r="J157" s="18"/>
      <c r="K157" s="18"/>
      <c r="L157" s="415"/>
      <c r="M157" s="115" t="str">
        <f t="shared" si="2"/>
        <v xml:space="preserve">   </v>
      </c>
    </row>
    <row r="158" spans="1:13" hidden="1" x14ac:dyDescent="0.2">
      <c r="A158" s="417" t="str">
        <f>Capacidades!L752</f>
        <v xml:space="preserve">       </v>
      </c>
      <c r="B158" s="235" t="str">
        <f>Capacidades!M752</f>
        <v xml:space="preserve">   </v>
      </c>
      <c r="C158" s="236"/>
      <c r="D158" s="13">
        <f>Organización_Modular!F86</f>
        <v>0</v>
      </c>
      <c r="E158" s="13">
        <f>Organización_Modular!G86</f>
        <v>0</v>
      </c>
      <c r="F158" s="13">
        <f>Organización_Modular!H86</f>
        <v>0</v>
      </c>
      <c r="G158" s="13">
        <f>Organización_Modular!I86</f>
        <v>0</v>
      </c>
      <c r="H158" s="14">
        <f>SUM(F158:G158)</f>
        <v>0</v>
      </c>
      <c r="I158" s="14">
        <f>F158*16</f>
        <v>0</v>
      </c>
      <c r="J158" s="14">
        <f>G158*32</f>
        <v>0</v>
      </c>
      <c r="K158" s="14">
        <f>SUM(I158:J158)</f>
        <v>0</v>
      </c>
      <c r="L158" s="413"/>
      <c r="M158" s="115" t="str">
        <f t="shared" si="2"/>
        <v xml:space="preserve">   </v>
      </c>
    </row>
    <row r="159" spans="1:13" hidden="1" x14ac:dyDescent="0.2">
      <c r="A159" s="418"/>
      <c r="B159" s="235" t="str">
        <f>Capacidades!M753</f>
        <v xml:space="preserve">   </v>
      </c>
      <c r="C159" s="236"/>
      <c r="D159" s="15"/>
      <c r="E159" s="15"/>
      <c r="F159" s="15"/>
      <c r="G159" s="15"/>
      <c r="H159" s="16"/>
      <c r="I159" s="16"/>
      <c r="J159" s="16"/>
      <c r="K159" s="16"/>
      <c r="L159" s="414"/>
      <c r="M159" s="115" t="str">
        <f t="shared" si="2"/>
        <v xml:space="preserve">   </v>
      </c>
    </row>
    <row r="160" spans="1:13" hidden="1" x14ac:dyDescent="0.2">
      <c r="A160" s="418"/>
      <c r="B160" s="235" t="str">
        <f>Capacidades!M754</f>
        <v xml:space="preserve">   </v>
      </c>
      <c r="C160" s="236"/>
      <c r="D160" s="15"/>
      <c r="E160" s="15"/>
      <c r="F160" s="15"/>
      <c r="G160" s="15"/>
      <c r="H160" s="16"/>
      <c r="I160" s="16"/>
      <c r="J160" s="16"/>
      <c r="K160" s="16"/>
      <c r="L160" s="414"/>
      <c r="M160" s="115" t="str">
        <f t="shared" si="2"/>
        <v xml:space="preserve">   </v>
      </c>
    </row>
    <row r="161" spans="1:13" hidden="1" x14ac:dyDescent="0.2">
      <c r="A161" s="418"/>
      <c r="B161" s="235" t="str">
        <f>Capacidades!M755</f>
        <v xml:space="preserve">   </v>
      </c>
      <c r="C161" s="236"/>
      <c r="D161" s="15"/>
      <c r="E161" s="15"/>
      <c r="F161" s="15"/>
      <c r="G161" s="15"/>
      <c r="H161" s="16"/>
      <c r="I161" s="16"/>
      <c r="J161" s="16"/>
      <c r="K161" s="16"/>
      <c r="L161" s="414"/>
      <c r="M161" s="115" t="str">
        <f t="shared" si="2"/>
        <v xml:space="preserve">   </v>
      </c>
    </row>
    <row r="162" spans="1:13" hidden="1" x14ac:dyDescent="0.2">
      <c r="A162" s="418"/>
      <c r="B162" s="235" t="str">
        <f>Capacidades!M756</f>
        <v xml:space="preserve">   </v>
      </c>
      <c r="C162" s="236"/>
      <c r="D162" s="15"/>
      <c r="E162" s="15"/>
      <c r="F162" s="16"/>
      <c r="G162" s="16"/>
      <c r="H162" s="16"/>
      <c r="I162" s="16"/>
      <c r="J162" s="16"/>
      <c r="K162" s="16"/>
      <c r="L162" s="414"/>
      <c r="M162" s="115" t="str">
        <f t="shared" si="2"/>
        <v xml:space="preserve">   </v>
      </c>
    </row>
    <row r="163" spans="1:13" hidden="1" x14ac:dyDescent="0.2">
      <c r="A163" s="418"/>
      <c r="B163" s="235" t="str">
        <f>Capacidades!M757</f>
        <v xml:space="preserve">   </v>
      </c>
      <c r="C163" s="236"/>
      <c r="D163" s="15"/>
      <c r="E163" s="15"/>
      <c r="F163" s="16"/>
      <c r="G163" s="16"/>
      <c r="H163" s="16"/>
      <c r="I163" s="16"/>
      <c r="J163" s="16"/>
      <c r="K163" s="16"/>
      <c r="L163" s="414"/>
      <c r="M163" s="115" t="str">
        <f t="shared" si="2"/>
        <v xml:space="preserve">   </v>
      </c>
    </row>
    <row r="164" spans="1:13" hidden="1" x14ac:dyDescent="0.2">
      <c r="A164" s="418"/>
      <c r="B164" s="235" t="str">
        <f>Capacidades!M758</f>
        <v xml:space="preserve">   </v>
      </c>
      <c r="C164" s="236"/>
      <c r="D164" s="15"/>
      <c r="E164" s="15"/>
      <c r="F164" s="16"/>
      <c r="G164" s="16"/>
      <c r="H164" s="16"/>
      <c r="I164" s="16"/>
      <c r="J164" s="16"/>
      <c r="K164" s="16"/>
      <c r="L164" s="414"/>
      <c r="M164" s="115" t="str">
        <f t="shared" si="2"/>
        <v xml:space="preserve">   </v>
      </c>
    </row>
    <row r="165" spans="1:13" hidden="1" x14ac:dyDescent="0.2">
      <c r="A165" s="418"/>
      <c r="B165" s="235" t="str">
        <f>Capacidades!M759</f>
        <v xml:space="preserve">   </v>
      </c>
      <c r="C165" s="236"/>
      <c r="D165" s="15"/>
      <c r="E165" s="15"/>
      <c r="F165" s="16"/>
      <c r="G165" s="16"/>
      <c r="H165" s="16"/>
      <c r="I165" s="16"/>
      <c r="J165" s="16"/>
      <c r="K165" s="16"/>
      <c r="L165" s="414"/>
      <c r="M165" s="115" t="str">
        <f t="shared" si="2"/>
        <v xml:space="preserve">   </v>
      </c>
    </row>
    <row r="166" spans="1:13" hidden="1" x14ac:dyDescent="0.2">
      <c r="A166" s="418"/>
      <c r="B166" s="235" t="str">
        <f>Capacidades!M760</f>
        <v xml:space="preserve">   </v>
      </c>
      <c r="C166" s="236"/>
      <c r="D166" s="15"/>
      <c r="E166" s="15"/>
      <c r="F166" s="15"/>
      <c r="G166" s="15"/>
      <c r="H166" s="16"/>
      <c r="I166" s="16"/>
      <c r="J166" s="16"/>
      <c r="K166" s="16"/>
      <c r="L166" s="414"/>
      <c r="M166" s="115" t="str">
        <f t="shared" si="2"/>
        <v xml:space="preserve">   </v>
      </c>
    </row>
    <row r="167" spans="1:13" hidden="1" x14ac:dyDescent="0.2">
      <c r="A167" s="419"/>
      <c r="B167" s="235" t="str">
        <f>Capacidades!M761</f>
        <v xml:space="preserve">   </v>
      </c>
      <c r="C167" s="236"/>
      <c r="D167" s="17"/>
      <c r="E167" s="17"/>
      <c r="F167" s="17"/>
      <c r="G167" s="17"/>
      <c r="H167" s="18"/>
      <c r="I167" s="18"/>
      <c r="J167" s="18"/>
      <c r="K167" s="18"/>
      <c r="L167" s="415"/>
      <c r="M167" s="115" t="str">
        <f t="shared" si="2"/>
        <v xml:space="preserve">   </v>
      </c>
    </row>
    <row r="168" spans="1:13" hidden="1" x14ac:dyDescent="0.2">
      <c r="A168" s="417" t="str">
        <f>Capacidades!L762</f>
        <v xml:space="preserve">       </v>
      </c>
      <c r="B168" s="235" t="str">
        <f>Capacidades!M762</f>
        <v xml:space="preserve">   </v>
      </c>
      <c r="C168" s="236"/>
      <c r="D168" s="13">
        <f>Organización_Modular!F87</f>
        <v>0</v>
      </c>
      <c r="E168" s="13">
        <f>Organización_Modular!G87</f>
        <v>0</v>
      </c>
      <c r="F168" s="13">
        <f>Organización_Modular!H87</f>
        <v>0</v>
      </c>
      <c r="G168" s="13">
        <f>Organización_Modular!I87</f>
        <v>0</v>
      </c>
      <c r="H168" s="14">
        <f>SUM(F168:G168)</f>
        <v>0</v>
      </c>
      <c r="I168" s="14">
        <f>F168*16</f>
        <v>0</v>
      </c>
      <c r="J168" s="14">
        <f>G168*32</f>
        <v>0</v>
      </c>
      <c r="K168" s="14">
        <f>SUM(I168:J168)</f>
        <v>0</v>
      </c>
      <c r="L168" s="413"/>
      <c r="M168" s="115" t="str">
        <f t="shared" si="2"/>
        <v xml:space="preserve">   </v>
      </c>
    </row>
    <row r="169" spans="1:13" hidden="1" x14ac:dyDescent="0.2">
      <c r="A169" s="418"/>
      <c r="B169" s="235" t="str">
        <f>Capacidades!M763</f>
        <v xml:space="preserve">   </v>
      </c>
      <c r="C169" s="236"/>
      <c r="D169" s="15"/>
      <c r="E169" s="15"/>
      <c r="F169" s="15"/>
      <c r="G169" s="15"/>
      <c r="H169" s="16"/>
      <c r="I169" s="16"/>
      <c r="J169" s="16"/>
      <c r="K169" s="16"/>
      <c r="L169" s="414"/>
      <c r="M169" s="115" t="str">
        <f t="shared" si="2"/>
        <v xml:space="preserve">   </v>
      </c>
    </row>
    <row r="170" spans="1:13" hidden="1" x14ac:dyDescent="0.2">
      <c r="A170" s="418"/>
      <c r="B170" s="235" t="str">
        <f>Capacidades!M764</f>
        <v xml:space="preserve">   </v>
      </c>
      <c r="C170" s="236"/>
      <c r="D170" s="15"/>
      <c r="E170" s="15"/>
      <c r="F170" s="15"/>
      <c r="G170" s="15"/>
      <c r="H170" s="16"/>
      <c r="I170" s="16"/>
      <c r="J170" s="16"/>
      <c r="K170" s="16"/>
      <c r="L170" s="414"/>
      <c r="M170" s="115" t="str">
        <f t="shared" si="2"/>
        <v xml:space="preserve">   </v>
      </c>
    </row>
    <row r="171" spans="1:13" hidden="1" x14ac:dyDescent="0.2">
      <c r="A171" s="418"/>
      <c r="B171" s="235" t="str">
        <f>Capacidades!M765</f>
        <v xml:space="preserve">   </v>
      </c>
      <c r="C171" s="236"/>
      <c r="D171" s="15"/>
      <c r="E171" s="15"/>
      <c r="F171" s="15"/>
      <c r="G171" s="15"/>
      <c r="H171" s="16"/>
      <c r="I171" s="16"/>
      <c r="J171" s="16"/>
      <c r="K171" s="16"/>
      <c r="L171" s="414"/>
      <c r="M171" s="115" t="str">
        <f t="shared" si="2"/>
        <v xml:space="preserve">   </v>
      </c>
    </row>
    <row r="172" spans="1:13" hidden="1" x14ac:dyDescent="0.2">
      <c r="A172" s="418"/>
      <c r="B172" s="235" t="str">
        <f>Capacidades!M766</f>
        <v xml:space="preserve">   </v>
      </c>
      <c r="C172" s="236"/>
      <c r="D172" s="15"/>
      <c r="E172" s="15"/>
      <c r="F172" s="16"/>
      <c r="G172" s="16"/>
      <c r="H172" s="16"/>
      <c r="I172" s="16"/>
      <c r="J172" s="16"/>
      <c r="K172" s="16"/>
      <c r="L172" s="414"/>
      <c r="M172" s="115" t="str">
        <f t="shared" si="2"/>
        <v xml:space="preserve">   </v>
      </c>
    </row>
    <row r="173" spans="1:13" hidden="1" x14ac:dyDescent="0.2">
      <c r="A173" s="418"/>
      <c r="B173" s="235" t="str">
        <f>Capacidades!M767</f>
        <v xml:space="preserve">   </v>
      </c>
      <c r="C173" s="236"/>
      <c r="D173" s="15"/>
      <c r="E173" s="15"/>
      <c r="F173" s="16"/>
      <c r="G173" s="16"/>
      <c r="H173" s="16"/>
      <c r="I173" s="16"/>
      <c r="J173" s="16"/>
      <c r="K173" s="16"/>
      <c r="L173" s="414"/>
      <c r="M173" s="115" t="str">
        <f t="shared" si="2"/>
        <v xml:space="preserve">   </v>
      </c>
    </row>
    <row r="174" spans="1:13" hidden="1" x14ac:dyDescent="0.2">
      <c r="A174" s="418"/>
      <c r="B174" s="235" t="str">
        <f>Capacidades!M768</f>
        <v xml:space="preserve">   </v>
      </c>
      <c r="C174" s="236"/>
      <c r="D174" s="15"/>
      <c r="E174" s="15"/>
      <c r="F174" s="16"/>
      <c r="G174" s="16"/>
      <c r="H174" s="16"/>
      <c r="I174" s="16"/>
      <c r="J174" s="16"/>
      <c r="K174" s="16"/>
      <c r="L174" s="414"/>
      <c r="M174" s="115" t="str">
        <f t="shared" si="2"/>
        <v xml:space="preserve">   </v>
      </c>
    </row>
    <row r="175" spans="1:13" hidden="1" x14ac:dyDescent="0.2">
      <c r="A175" s="418"/>
      <c r="B175" s="235" t="str">
        <f>Capacidades!M769</f>
        <v xml:space="preserve">   </v>
      </c>
      <c r="C175" s="236"/>
      <c r="D175" s="15"/>
      <c r="E175" s="15"/>
      <c r="F175" s="16"/>
      <c r="G175" s="16"/>
      <c r="H175" s="16"/>
      <c r="I175" s="16"/>
      <c r="J175" s="16"/>
      <c r="K175" s="16"/>
      <c r="L175" s="414"/>
      <c r="M175" s="115" t="str">
        <f t="shared" si="2"/>
        <v xml:space="preserve">   </v>
      </c>
    </row>
    <row r="176" spans="1:13" hidden="1" x14ac:dyDescent="0.2">
      <c r="A176" s="418"/>
      <c r="B176" s="235" t="str">
        <f>Capacidades!M770</f>
        <v xml:space="preserve">   </v>
      </c>
      <c r="C176" s="236"/>
      <c r="D176" s="15"/>
      <c r="E176" s="15"/>
      <c r="F176" s="15"/>
      <c r="G176" s="15"/>
      <c r="H176" s="16"/>
      <c r="I176" s="16"/>
      <c r="J176" s="16"/>
      <c r="K176" s="16"/>
      <c r="L176" s="414"/>
      <c r="M176" s="115" t="str">
        <f t="shared" si="2"/>
        <v xml:space="preserve">   </v>
      </c>
    </row>
    <row r="177" spans="1:13" hidden="1" x14ac:dyDescent="0.2">
      <c r="A177" s="419"/>
      <c r="B177" s="235" t="str">
        <f>Capacidades!M771</f>
        <v xml:space="preserve">   </v>
      </c>
      <c r="C177" s="236"/>
      <c r="D177" s="17"/>
      <c r="E177" s="17"/>
      <c r="F177" s="17"/>
      <c r="G177" s="17"/>
      <c r="H177" s="18"/>
      <c r="I177" s="18"/>
      <c r="J177" s="18"/>
      <c r="K177" s="18"/>
      <c r="L177" s="415"/>
      <c r="M177" s="115" t="str">
        <f t="shared" si="2"/>
        <v xml:space="preserve">   </v>
      </c>
    </row>
    <row r="178" spans="1:13" hidden="1" x14ac:dyDescent="0.2">
      <c r="A178" s="417" t="str">
        <f>Capacidades!L772</f>
        <v xml:space="preserve">       </v>
      </c>
      <c r="B178" s="235" t="str">
        <f>Capacidades!M772</f>
        <v xml:space="preserve">   </v>
      </c>
      <c r="C178" s="236"/>
      <c r="D178" s="13">
        <f>Organización_Modular!F88</f>
        <v>0</v>
      </c>
      <c r="E178" s="13">
        <f>Organización_Modular!G88</f>
        <v>0</v>
      </c>
      <c r="F178" s="13">
        <f>Organización_Modular!H88</f>
        <v>0</v>
      </c>
      <c r="G178" s="13">
        <f>Organización_Modular!I88</f>
        <v>0</v>
      </c>
      <c r="H178" s="14">
        <f>SUM(F178:G178)</f>
        <v>0</v>
      </c>
      <c r="I178" s="14">
        <f>F178*16</f>
        <v>0</v>
      </c>
      <c r="J178" s="14">
        <f>G178*32</f>
        <v>0</v>
      </c>
      <c r="K178" s="14">
        <f>SUM(I178:J178)</f>
        <v>0</v>
      </c>
      <c r="L178" s="413"/>
      <c r="M178" s="115" t="str">
        <f t="shared" si="2"/>
        <v xml:space="preserve">   </v>
      </c>
    </row>
    <row r="179" spans="1:13" hidden="1" x14ac:dyDescent="0.2">
      <c r="A179" s="418"/>
      <c r="B179" s="235" t="str">
        <f>Capacidades!M773</f>
        <v xml:space="preserve">   </v>
      </c>
      <c r="C179" s="236"/>
      <c r="D179" s="15"/>
      <c r="E179" s="15"/>
      <c r="F179" s="15"/>
      <c r="G179" s="15"/>
      <c r="H179" s="16"/>
      <c r="I179" s="16"/>
      <c r="J179" s="16"/>
      <c r="K179" s="16"/>
      <c r="L179" s="414"/>
      <c r="M179" s="115" t="str">
        <f t="shared" si="2"/>
        <v xml:space="preserve">   </v>
      </c>
    </row>
    <row r="180" spans="1:13" hidden="1" x14ac:dyDescent="0.2">
      <c r="A180" s="418"/>
      <c r="B180" s="235" t="str">
        <f>Capacidades!M774</f>
        <v xml:space="preserve">   </v>
      </c>
      <c r="C180" s="236"/>
      <c r="D180" s="15"/>
      <c r="E180" s="15"/>
      <c r="F180" s="15"/>
      <c r="G180" s="15"/>
      <c r="H180" s="16"/>
      <c r="I180" s="16"/>
      <c r="J180" s="16"/>
      <c r="K180" s="16"/>
      <c r="L180" s="414"/>
      <c r="M180" s="115" t="str">
        <f t="shared" si="2"/>
        <v xml:space="preserve">   </v>
      </c>
    </row>
    <row r="181" spans="1:13" hidden="1" x14ac:dyDescent="0.2">
      <c r="A181" s="418"/>
      <c r="B181" s="235" t="str">
        <f>Capacidades!M775</f>
        <v xml:space="preserve">   </v>
      </c>
      <c r="C181" s="236"/>
      <c r="D181" s="15"/>
      <c r="E181" s="15"/>
      <c r="F181" s="15"/>
      <c r="G181" s="15"/>
      <c r="H181" s="16"/>
      <c r="I181" s="16"/>
      <c r="J181" s="16"/>
      <c r="K181" s="16"/>
      <c r="L181" s="414"/>
      <c r="M181" s="115" t="str">
        <f t="shared" si="2"/>
        <v xml:space="preserve">   </v>
      </c>
    </row>
    <row r="182" spans="1:13" hidden="1" x14ac:dyDescent="0.2">
      <c r="A182" s="418"/>
      <c r="B182" s="235" t="str">
        <f>Capacidades!M776</f>
        <v xml:space="preserve">   </v>
      </c>
      <c r="C182" s="236"/>
      <c r="D182" s="15"/>
      <c r="E182" s="15"/>
      <c r="F182" s="16"/>
      <c r="G182" s="16"/>
      <c r="H182" s="16"/>
      <c r="I182" s="16"/>
      <c r="J182" s="16"/>
      <c r="K182" s="16"/>
      <c r="L182" s="414"/>
      <c r="M182" s="115" t="str">
        <f t="shared" si="2"/>
        <v xml:space="preserve">   </v>
      </c>
    </row>
    <row r="183" spans="1:13" hidden="1" x14ac:dyDescent="0.2">
      <c r="A183" s="418"/>
      <c r="B183" s="235" t="str">
        <f>Capacidades!M777</f>
        <v xml:space="preserve">   </v>
      </c>
      <c r="C183" s="236"/>
      <c r="D183" s="15"/>
      <c r="E183" s="15"/>
      <c r="F183" s="16"/>
      <c r="G183" s="16"/>
      <c r="H183" s="16"/>
      <c r="I183" s="16"/>
      <c r="J183" s="16"/>
      <c r="K183" s="16"/>
      <c r="L183" s="414"/>
      <c r="M183" s="115" t="str">
        <f t="shared" si="2"/>
        <v xml:space="preserve">   </v>
      </c>
    </row>
    <row r="184" spans="1:13" hidden="1" x14ac:dyDescent="0.2">
      <c r="A184" s="418"/>
      <c r="B184" s="235" t="str">
        <f>Capacidades!M778</f>
        <v xml:space="preserve">   </v>
      </c>
      <c r="C184" s="236"/>
      <c r="D184" s="15"/>
      <c r="E184" s="15"/>
      <c r="F184" s="16"/>
      <c r="G184" s="16"/>
      <c r="H184" s="16"/>
      <c r="I184" s="16"/>
      <c r="J184" s="16"/>
      <c r="K184" s="16"/>
      <c r="L184" s="414"/>
      <c r="M184" s="115" t="str">
        <f t="shared" si="2"/>
        <v xml:space="preserve">   </v>
      </c>
    </row>
    <row r="185" spans="1:13" hidden="1" x14ac:dyDescent="0.2">
      <c r="A185" s="418"/>
      <c r="B185" s="235" t="str">
        <f>Capacidades!M779</f>
        <v xml:space="preserve">   </v>
      </c>
      <c r="C185" s="236"/>
      <c r="D185" s="15"/>
      <c r="E185" s="15"/>
      <c r="F185" s="16"/>
      <c r="G185" s="16"/>
      <c r="H185" s="16"/>
      <c r="I185" s="16"/>
      <c r="J185" s="16"/>
      <c r="K185" s="16"/>
      <c r="L185" s="414"/>
      <c r="M185" s="115" t="str">
        <f t="shared" si="2"/>
        <v xml:space="preserve">   </v>
      </c>
    </row>
    <row r="186" spans="1:13" hidden="1" x14ac:dyDescent="0.2">
      <c r="A186" s="418"/>
      <c r="B186" s="235" t="str">
        <f>Capacidades!M780</f>
        <v xml:space="preserve">   </v>
      </c>
      <c r="C186" s="236"/>
      <c r="D186" s="15"/>
      <c r="E186" s="15"/>
      <c r="F186" s="15"/>
      <c r="G186" s="15"/>
      <c r="H186" s="16"/>
      <c r="I186" s="16"/>
      <c r="J186" s="16"/>
      <c r="K186" s="16"/>
      <c r="L186" s="414"/>
      <c r="M186" s="115" t="str">
        <f t="shared" si="2"/>
        <v xml:space="preserve">   </v>
      </c>
    </row>
    <row r="187" spans="1:13" hidden="1" x14ac:dyDescent="0.2">
      <c r="A187" s="419"/>
      <c r="B187" s="235" t="str">
        <f>Capacidades!M781</f>
        <v xml:space="preserve">   </v>
      </c>
      <c r="C187" s="236"/>
      <c r="D187" s="17"/>
      <c r="E187" s="17"/>
      <c r="F187" s="17"/>
      <c r="G187" s="17"/>
      <c r="H187" s="18"/>
      <c r="I187" s="18"/>
      <c r="J187" s="18"/>
      <c r="K187" s="18"/>
      <c r="L187" s="415"/>
      <c r="M187" s="115" t="str">
        <f t="shared" si="2"/>
        <v xml:space="preserve">   </v>
      </c>
    </row>
    <row r="188" spans="1:13" hidden="1" x14ac:dyDescent="0.2">
      <c r="A188" s="417" t="str">
        <f>Capacidades!L782</f>
        <v xml:space="preserve">       </v>
      </c>
      <c r="B188" s="235" t="str">
        <f>Capacidades!M782</f>
        <v xml:space="preserve">   </v>
      </c>
      <c r="C188" s="236"/>
      <c r="D188" s="13">
        <f>Organización_Modular!F89</f>
        <v>0</v>
      </c>
      <c r="E188" s="13">
        <f>Organización_Modular!G89</f>
        <v>0</v>
      </c>
      <c r="F188" s="13">
        <f>Organización_Modular!H89</f>
        <v>0</v>
      </c>
      <c r="G188" s="13">
        <f>Organización_Modular!I89</f>
        <v>0</v>
      </c>
      <c r="H188" s="14">
        <f>SUM(F188:G188)</f>
        <v>0</v>
      </c>
      <c r="I188" s="14">
        <f>F188*16</f>
        <v>0</v>
      </c>
      <c r="J188" s="14">
        <f>G188*32</f>
        <v>0</v>
      </c>
      <c r="K188" s="14">
        <f>SUM(I188:J188)</f>
        <v>0</v>
      </c>
      <c r="L188" s="413"/>
      <c r="M188" s="115" t="str">
        <f t="shared" si="2"/>
        <v xml:space="preserve">   </v>
      </c>
    </row>
    <row r="189" spans="1:13" hidden="1" x14ac:dyDescent="0.2">
      <c r="A189" s="418"/>
      <c r="B189" s="235" t="str">
        <f>Capacidades!M783</f>
        <v xml:space="preserve">   </v>
      </c>
      <c r="C189" s="236"/>
      <c r="D189" s="15"/>
      <c r="E189" s="15"/>
      <c r="F189" s="15"/>
      <c r="G189" s="15"/>
      <c r="H189" s="16"/>
      <c r="I189" s="16"/>
      <c r="J189" s="16"/>
      <c r="K189" s="16"/>
      <c r="L189" s="414"/>
      <c r="M189" s="115" t="str">
        <f t="shared" si="2"/>
        <v xml:space="preserve">   </v>
      </c>
    </row>
    <row r="190" spans="1:13" hidden="1" x14ac:dyDescent="0.2">
      <c r="A190" s="418"/>
      <c r="B190" s="235" t="str">
        <f>Capacidades!M784</f>
        <v xml:space="preserve">   </v>
      </c>
      <c r="C190" s="236"/>
      <c r="D190" s="15"/>
      <c r="E190" s="15"/>
      <c r="F190" s="15"/>
      <c r="G190" s="15"/>
      <c r="H190" s="16"/>
      <c r="I190" s="16"/>
      <c r="J190" s="16"/>
      <c r="K190" s="16"/>
      <c r="L190" s="414"/>
      <c r="M190" s="115" t="str">
        <f t="shared" si="2"/>
        <v xml:space="preserve">   </v>
      </c>
    </row>
    <row r="191" spans="1:13" hidden="1" x14ac:dyDescent="0.2">
      <c r="A191" s="418"/>
      <c r="B191" s="235" t="str">
        <f>Capacidades!M785</f>
        <v xml:space="preserve">   </v>
      </c>
      <c r="C191" s="236"/>
      <c r="D191" s="15"/>
      <c r="E191" s="15"/>
      <c r="F191" s="15"/>
      <c r="G191" s="15"/>
      <c r="H191" s="16"/>
      <c r="I191" s="16"/>
      <c r="J191" s="16"/>
      <c r="K191" s="16"/>
      <c r="L191" s="414"/>
      <c r="M191" s="115" t="str">
        <f t="shared" si="2"/>
        <v xml:space="preserve">   </v>
      </c>
    </row>
    <row r="192" spans="1:13" hidden="1" x14ac:dyDescent="0.2">
      <c r="A192" s="418"/>
      <c r="B192" s="235" t="str">
        <f>Capacidades!M786</f>
        <v xml:space="preserve">   </v>
      </c>
      <c r="C192" s="236"/>
      <c r="D192" s="15"/>
      <c r="E192" s="15"/>
      <c r="F192" s="16"/>
      <c r="G192" s="16"/>
      <c r="H192" s="16"/>
      <c r="I192" s="16"/>
      <c r="J192" s="16"/>
      <c r="K192" s="16"/>
      <c r="L192" s="414"/>
      <c r="M192" s="115" t="str">
        <f t="shared" si="2"/>
        <v xml:space="preserve">   </v>
      </c>
    </row>
    <row r="193" spans="1:13" hidden="1" x14ac:dyDescent="0.2">
      <c r="A193" s="418"/>
      <c r="B193" s="235" t="str">
        <f>Capacidades!M787</f>
        <v xml:space="preserve">   </v>
      </c>
      <c r="C193" s="236"/>
      <c r="D193" s="15"/>
      <c r="E193" s="15"/>
      <c r="F193" s="16"/>
      <c r="G193" s="16"/>
      <c r="H193" s="16"/>
      <c r="I193" s="16"/>
      <c r="J193" s="16"/>
      <c r="K193" s="16"/>
      <c r="L193" s="414"/>
      <c r="M193" s="115" t="str">
        <f t="shared" si="2"/>
        <v xml:space="preserve">   </v>
      </c>
    </row>
    <row r="194" spans="1:13" hidden="1" x14ac:dyDescent="0.2">
      <c r="A194" s="418"/>
      <c r="B194" s="235" t="str">
        <f>Capacidades!M788</f>
        <v xml:space="preserve">   </v>
      </c>
      <c r="C194" s="236"/>
      <c r="D194" s="15"/>
      <c r="E194" s="15"/>
      <c r="F194" s="16"/>
      <c r="G194" s="16"/>
      <c r="H194" s="16"/>
      <c r="I194" s="16"/>
      <c r="J194" s="16"/>
      <c r="K194" s="16"/>
      <c r="L194" s="414"/>
      <c r="M194" s="115" t="str">
        <f t="shared" si="2"/>
        <v xml:space="preserve">   </v>
      </c>
    </row>
    <row r="195" spans="1:13" hidden="1" x14ac:dyDescent="0.2">
      <c r="A195" s="418"/>
      <c r="B195" s="235" t="str">
        <f>Capacidades!M789</f>
        <v xml:space="preserve">   </v>
      </c>
      <c r="C195" s="236"/>
      <c r="D195" s="15"/>
      <c r="E195" s="15"/>
      <c r="F195" s="16"/>
      <c r="G195" s="16"/>
      <c r="H195" s="16"/>
      <c r="I195" s="16"/>
      <c r="J195" s="16"/>
      <c r="K195" s="16"/>
      <c r="L195" s="414"/>
      <c r="M195" s="115" t="str">
        <f t="shared" si="2"/>
        <v xml:space="preserve">   </v>
      </c>
    </row>
    <row r="196" spans="1:13" hidden="1" x14ac:dyDescent="0.2">
      <c r="A196" s="418"/>
      <c r="B196" s="235" t="str">
        <f>Capacidades!M790</f>
        <v xml:space="preserve">   </v>
      </c>
      <c r="C196" s="236"/>
      <c r="D196" s="15"/>
      <c r="E196" s="15"/>
      <c r="F196" s="15"/>
      <c r="G196" s="15"/>
      <c r="H196" s="16"/>
      <c r="I196" s="16"/>
      <c r="J196" s="16"/>
      <c r="K196" s="16"/>
      <c r="L196" s="414"/>
      <c r="M196" s="115" t="str">
        <f t="shared" si="2"/>
        <v xml:space="preserve">   </v>
      </c>
    </row>
    <row r="197" spans="1:13" hidden="1" x14ac:dyDescent="0.2">
      <c r="A197" s="419"/>
      <c r="B197" s="235" t="str">
        <f>Capacidades!M791</f>
        <v xml:space="preserve">   </v>
      </c>
      <c r="C197" s="236"/>
      <c r="D197" s="17"/>
      <c r="E197" s="17"/>
      <c r="F197" s="17"/>
      <c r="G197" s="17"/>
      <c r="H197" s="18"/>
      <c r="I197" s="18"/>
      <c r="J197" s="18"/>
      <c r="K197" s="18"/>
      <c r="L197" s="415"/>
      <c r="M197" s="115" t="str">
        <f t="shared" si="2"/>
        <v xml:space="preserve">   </v>
      </c>
    </row>
    <row r="198" spans="1:13" hidden="1" x14ac:dyDescent="0.2">
      <c r="A198" s="417" t="str">
        <f>Capacidades!L792</f>
        <v xml:space="preserve">       </v>
      </c>
      <c r="B198" s="235" t="str">
        <f>Capacidades!M792</f>
        <v xml:space="preserve">   </v>
      </c>
      <c r="C198" s="236"/>
      <c r="D198" s="13">
        <f>Organización_Modular!F90</f>
        <v>0</v>
      </c>
      <c r="E198" s="13">
        <f>Organización_Modular!G90</f>
        <v>0</v>
      </c>
      <c r="F198" s="13">
        <f>Organización_Modular!H90</f>
        <v>0</v>
      </c>
      <c r="G198" s="13">
        <f>Organización_Modular!I90</f>
        <v>0</v>
      </c>
      <c r="H198" s="14">
        <f>SUM(F198:G198)</f>
        <v>0</v>
      </c>
      <c r="I198" s="14">
        <f>F198*16</f>
        <v>0</v>
      </c>
      <c r="J198" s="14">
        <f>G198*32</f>
        <v>0</v>
      </c>
      <c r="K198" s="14">
        <f>SUM(I198:J198)</f>
        <v>0</v>
      </c>
      <c r="L198" s="413"/>
      <c r="M198" s="115" t="str">
        <f t="shared" si="2"/>
        <v xml:space="preserve">   </v>
      </c>
    </row>
    <row r="199" spans="1:13" hidden="1" x14ac:dyDescent="0.2">
      <c r="A199" s="418"/>
      <c r="B199" s="235" t="str">
        <f>Capacidades!M793</f>
        <v xml:space="preserve">   </v>
      </c>
      <c r="C199" s="236"/>
      <c r="D199" s="15"/>
      <c r="E199" s="15"/>
      <c r="F199" s="15"/>
      <c r="G199" s="15"/>
      <c r="H199" s="16"/>
      <c r="I199" s="16"/>
      <c r="J199" s="16"/>
      <c r="K199" s="16"/>
      <c r="L199" s="414"/>
      <c r="M199" s="115" t="str">
        <f t="shared" si="2"/>
        <v xml:space="preserve">   </v>
      </c>
    </row>
    <row r="200" spans="1:13" hidden="1" x14ac:dyDescent="0.2">
      <c r="A200" s="418"/>
      <c r="B200" s="235" t="str">
        <f>Capacidades!M794</f>
        <v xml:space="preserve">   </v>
      </c>
      <c r="C200" s="236"/>
      <c r="D200" s="15"/>
      <c r="E200" s="15"/>
      <c r="F200" s="15"/>
      <c r="G200" s="15"/>
      <c r="H200" s="16"/>
      <c r="I200" s="16"/>
      <c r="J200" s="16"/>
      <c r="K200" s="16"/>
      <c r="L200" s="414"/>
      <c r="M200" s="115" t="str">
        <f t="shared" si="2"/>
        <v xml:space="preserve">   </v>
      </c>
    </row>
    <row r="201" spans="1:13" hidden="1" x14ac:dyDescent="0.2">
      <c r="A201" s="418"/>
      <c r="B201" s="235" t="str">
        <f>Capacidades!M795</f>
        <v xml:space="preserve">   </v>
      </c>
      <c r="C201" s="236"/>
      <c r="D201" s="15"/>
      <c r="E201" s="15"/>
      <c r="F201" s="15"/>
      <c r="G201" s="15"/>
      <c r="H201" s="16"/>
      <c r="I201" s="16"/>
      <c r="J201" s="16"/>
      <c r="K201" s="16"/>
      <c r="L201" s="414"/>
      <c r="M201" s="115" t="str">
        <f t="shared" si="2"/>
        <v xml:space="preserve">   </v>
      </c>
    </row>
    <row r="202" spans="1:13" hidden="1" x14ac:dyDescent="0.2">
      <c r="A202" s="418"/>
      <c r="B202" s="235" t="str">
        <f>Capacidades!M796</f>
        <v xml:space="preserve">   </v>
      </c>
      <c r="C202" s="236"/>
      <c r="D202" s="15"/>
      <c r="E202" s="15"/>
      <c r="F202" s="16"/>
      <c r="G202" s="16"/>
      <c r="H202" s="16"/>
      <c r="I202" s="16"/>
      <c r="J202" s="16"/>
      <c r="K202" s="16"/>
      <c r="L202" s="414"/>
      <c r="M202" s="115" t="str">
        <f t="shared" si="2"/>
        <v xml:space="preserve">   </v>
      </c>
    </row>
    <row r="203" spans="1:13" hidden="1" x14ac:dyDescent="0.2">
      <c r="A203" s="418"/>
      <c r="B203" s="235" t="str">
        <f>Capacidades!M797</f>
        <v xml:space="preserve">   </v>
      </c>
      <c r="C203" s="236"/>
      <c r="D203" s="15"/>
      <c r="E203" s="15"/>
      <c r="F203" s="16"/>
      <c r="G203" s="16"/>
      <c r="H203" s="16"/>
      <c r="I203" s="16"/>
      <c r="J203" s="16"/>
      <c r="K203" s="16"/>
      <c r="L203" s="414"/>
      <c r="M203" s="115" t="str">
        <f t="shared" si="2"/>
        <v xml:space="preserve">   </v>
      </c>
    </row>
    <row r="204" spans="1:13" hidden="1" x14ac:dyDescent="0.2">
      <c r="A204" s="418"/>
      <c r="B204" s="235" t="str">
        <f>Capacidades!M798</f>
        <v xml:space="preserve">   </v>
      </c>
      <c r="C204" s="236"/>
      <c r="D204" s="15"/>
      <c r="E204" s="15"/>
      <c r="F204" s="16"/>
      <c r="G204" s="16"/>
      <c r="H204" s="16"/>
      <c r="I204" s="16"/>
      <c r="J204" s="16"/>
      <c r="K204" s="16"/>
      <c r="L204" s="414"/>
      <c r="M204" s="115" t="str">
        <f t="shared" si="2"/>
        <v xml:space="preserve">   </v>
      </c>
    </row>
    <row r="205" spans="1:13" hidden="1" x14ac:dyDescent="0.2">
      <c r="A205" s="418"/>
      <c r="B205" s="235" t="str">
        <f>Capacidades!M799</f>
        <v xml:space="preserve">   </v>
      </c>
      <c r="C205" s="236"/>
      <c r="D205" s="15"/>
      <c r="E205" s="15"/>
      <c r="F205" s="16"/>
      <c r="G205" s="16"/>
      <c r="H205" s="16"/>
      <c r="I205" s="16"/>
      <c r="J205" s="16"/>
      <c r="K205" s="16"/>
      <c r="L205" s="414"/>
      <c r="M205" s="115" t="str">
        <f t="shared" si="2"/>
        <v xml:space="preserve">   </v>
      </c>
    </row>
    <row r="206" spans="1:13" hidden="1" x14ac:dyDescent="0.2">
      <c r="A206" s="418"/>
      <c r="B206" s="235" t="str">
        <f>Capacidades!M800</f>
        <v xml:space="preserve">   </v>
      </c>
      <c r="C206" s="236"/>
      <c r="D206" s="15"/>
      <c r="E206" s="15"/>
      <c r="F206" s="15"/>
      <c r="G206" s="15"/>
      <c r="H206" s="16"/>
      <c r="I206" s="16"/>
      <c r="J206" s="16"/>
      <c r="K206" s="16"/>
      <c r="L206" s="414"/>
      <c r="M206" s="115" t="str">
        <f t="shared" si="2"/>
        <v xml:space="preserve">   </v>
      </c>
    </row>
    <row r="207" spans="1:13" hidden="1" x14ac:dyDescent="0.2">
      <c r="A207" s="419"/>
      <c r="B207" s="235" t="str">
        <f>Capacidades!M801</f>
        <v xml:space="preserve">   </v>
      </c>
      <c r="C207" s="236"/>
      <c r="D207" s="17"/>
      <c r="E207" s="17"/>
      <c r="F207" s="17"/>
      <c r="G207" s="17"/>
      <c r="H207" s="18"/>
      <c r="I207" s="18"/>
      <c r="J207" s="18"/>
      <c r="K207" s="18"/>
      <c r="L207" s="415"/>
      <c r="M207" s="115" t="str">
        <f t="shared" si="2"/>
        <v xml:space="preserve">   </v>
      </c>
    </row>
    <row r="208" spans="1:13" hidden="1" x14ac:dyDescent="0.2">
      <c r="A208" s="417" t="str">
        <f>Capacidades!L802</f>
        <v xml:space="preserve">       </v>
      </c>
      <c r="B208" s="235" t="str">
        <f>Capacidades!M802</f>
        <v xml:space="preserve">   </v>
      </c>
      <c r="C208" s="236"/>
      <c r="D208" s="13">
        <f>Organización_Modular!F91</f>
        <v>0</v>
      </c>
      <c r="E208" s="13">
        <f>Organización_Modular!G91</f>
        <v>0</v>
      </c>
      <c r="F208" s="13">
        <f>Organización_Modular!H91</f>
        <v>0</v>
      </c>
      <c r="G208" s="13">
        <f>Organización_Modular!I91</f>
        <v>0</v>
      </c>
      <c r="H208" s="14">
        <f>SUM(F208:G208)</f>
        <v>0</v>
      </c>
      <c r="I208" s="14">
        <f>F208*16</f>
        <v>0</v>
      </c>
      <c r="J208" s="14">
        <f>G208*32</f>
        <v>0</v>
      </c>
      <c r="K208" s="14">
        <f>SUM(I208:J208)</f>
        <v>0</v>
      </c>
      <c r="L208" s="413"/>
      <c r="M208" s="115" t="str">
        <f t="shared" si="2"/>
        <v xml:space="preserve">   </v>
      </c>
    </row>
    <row r="209" spans="1:13" hidden="1" x14ac:dyDescent="0.2">
      <c r="A209" s="418"/>
      <c r="B209" s="235" t="str">
        <f>Capacidades!M803</f>
        <v xml:space="preserve">   </v>
      </c>
      <c r="C209" s="236"/>
      <c r="D209" s="15"/>
      <c r="E209" s="15"/>
      <c r="F209" s="16"/>
      <c r="G209" s="16"/>
      <c r="H209" s="16"/>
      <c r="I209" s="16"/>
      <c r="J209" s="16"/>
      <c r="K209" s="16"/>
      <c r="L209" s="414"/>
      <c r="M209" s="115" t="str">
        <f t="shared" si="2"/>
        <v xml:space="preserve">   </v>
      </c>
    </row>
    <row r="210" spans="1:13" hidden="1" x14ac:dyDescent="0.2">
      <c r="A210" s="418"/>
      <c r="B210" s="235" t="str">
        <f>Capacidades!M804</f>
        <v xml:space="preserve">   </v>
      </c>
      <c r="C210" s="236"/>
      <c r="D210" s="15"/>
      <c r="E210" s="15"/>
      <c r="F210" s="16"/>
      <c r="G210" s="16"/>
      <c r="H210" s="16"/>
      <c r="I210" s="16"/>
      <c r="J210" s="16"/>
      <c r="K210" s="16"/>
      <c r="L210" s="414"/>
      <c r="M210" s="115" t="str">
        <f t="shared" si="2"/>
        <v xml:space="preserve">   </v>
      </c>
    </row>
    <row r="211" spans="1:13" hidden="1" x14ac:dyDescent="0.2">
      <c r="A211" s="418"/>
      <c r="B211" s="235" t="str">
        <f>Capacidades!M805</f>
        <v xml:space="preserve">   </v>
      </c>
      <c r="C211" s="236"/>
      <c r="D211" s="15"/>
      <c r="E211" s="15"/>
      <c r="F211" s="16"/>
      <c r="G211" s="16"/>
      <c r="H211" s="16"/>
      <c r="I211" s="16"/>
      <c r="J211" s="16"/>
      <c r="K211" s="16"/>
      <c r="L211" s="414"/>
      <c r="M211" s="115" t="str">
        <f t="shared" ref="M211:M217" si="3">B211</f>
        <v xml:space="preserve">   </v>
      </c>
    </row>
    <row r="212" spans="1:13" hidden="1" x14ac:dyDescent="0.2">
      <c r="A212" s="418"/>
      <c r="B212" s="235" t="str">
        <f>Capacidades!M806</f>
        <v xml:space="preserve">   </v>
      </c>
      <c r="C212" s="236"/>
      <c r="D212" s="15"/>
      <c r="E212" s="15"/>
      <c r="F212" s="16"/>
      <c r="G212" s="16"/>
      <c r="H212" s="16"/>
      <c r="I212" s="16"/>
      <c r="J212" s="16"/>
      <c r="K212" s="16"/>
      <c r="L212" s="414"/>
      <c r="M212" s="115" t="str">
        <f t="shared" si="3"/>
        <v xml:space="preserve">   </v>
      </c>
    </row>
    <row r="213" spans="1:13" hidden="1" x14ac:dyDescent="0.2">
      <c r="A213" s="418"/>
      <c r="B213" s="235" t="str">
        <f>Capacidades!M807</f>
        <v xml:space="preserve">   </v>
      </c>
      <c r="C213" s="236"/>
      <c r="D213" s="15"/>
      <c r="E213" s="15"/>
      <c r="F213" s="16"/>
      <c r="G213" s="16"/>
      <c r="H213" s="16"/>
      <c r="I213" s="16"/>
      <c r="J213" s="16"/>
      <c r="K213" s="16"/>
      <c r="L213" s="414"/>
      <c r="M213" s="115" t="str">
        <f t="shared" si="3"/>
        <v xml:space="preserve">   </v>
      </c>
    </row>
    <row r="214" spans="1:13" hidden="1" x14ac:dyDescent="0.2">
      <c r="A214" s="418"/>
      <c r="B214" s="235" t="str">
        <f>Capacidades!M808</f>
        <v xml:space="preserve">   </v>
      </c>
      <c r="C214" s="236"/>
      <c r="D214" s="15"/>
      <c r="E214" s="15"/>
      <c r="F214" s="16"/>
      <c r="G214" s="16"/>
      <c r="H214" s="16"/>
      <c r="I214" s="16"/>
      <c r="J214" s="16"/>
      <c r="K214" s="16"/>
      <c r="L214" s="414"/>
      <c r="M214" s="115" t="str">
        <f t="shared" si="3"/>
        <v xml:space="preserve">   </v>
      </c>
    </row>
    <row r="215" spans="1:13" hidden="1" x14ac:dyDescent="0.2">
      <c r="A215" s="418"/>
      <c r="B215" s="235" t="str">
        <f>Capacidades!M809</f>
        <v xml:space="preserve">   </v>
      </c>
      <c r="C215" s="236"/>
      <c r="D215" s="15"/>
      <c r="E215" s="15"/>
      <c r="F215" s="16"/>
      <c r="G215" s="16"/>
      <c r="H215" s="16"/>
      <c r="I215" s="16"/>
      <c r="J215" s="16"/>
      <c r="K215" s="16"/>
      <c r="L215" s="414"/>
      <c r="M215" s="115" t="str">
        <f t="shared" si="3"/>
        <v xml:space="preserve">   </v>
      </c>
    </row>
    <row r="216" spans="1:13" hidden="1" x14ac:dyDescent="0.2">
      <c r="A216" s="418"/>
      <c r="B216" s="235" t="str">
        <f>Capacidades!M810</f>
        <v xml:space="preserve">   </v>
      </c>
      <c r="C216" s="236"/>
      <c r="D216" s="15"/>
      <c r="E216" s="15"/>
      <c r="F216" s="16"/>
      <c r="G216" s="16"/>
      <c r="H216" s="16"/>
      <c r="I216" s="16"/>
      <c r="J216" s="16"/>
      <c r="K216" s="16"/>
      <c r="L216" s="414"/>
      <c r="M216" s="115" t="str">
        <f t="shared" si="3"/>
        <v xml:space="preserve">   </v>
      </c>
    </row>
    <row r="217" spans="1:13" hidden="1" x14ac:dyDescent="0.2">
      <c r="A217" s="419"/>
      <c r="B217" s="235" t="str">
        <f>Capacidades!M811</f>
        <v xml:space="preserve">   </v>
      </c>
      <c r="C217" s="236"/>
      <c r="D217" s="17"/>
      <c r="E217" s="17"/>
      <c r="F217" s="18"/>
      <c r="G217" s="18"/>
      <c r="H217" s="18"/>
      <c r="I217" s="18"/>
      <c r="J217" s="18"/>
      <c r="K217" s="18"/>
      <c r="L217" s="415"/>
      <c r="M217" s="115" t="str">
        <f t="shared" si="3"/>
        <v xml:space="preserve">   </v>
      </c>
    </row>
    <row r="218" spans="1:13" ht="23.25" customHeight="1" x14ac:dyDescent="0.2">
      <c r="A218" s="429" t="s">
        <v>103</v>
      </c>
      <c r="B218" s="429"/>
      <c r="C218" s="429"/>
      <c r="D218" s="429"/>
      <c r="E218" s="429"/>
      <c r="F218" s="429"/>
      <c r="G218" s="429"/>
      <c r="H218" s="429"/>
      <c r="I218" s="429"/>
      <c r="J218" s="429"/>
      <c r="K218" s="429"/>
      <c r="L218" s="429"/>
      <c r="M218" s="115" t="str">
        <f>A218</f>
        <v>COMPETENCIAS PARA LA EMPLEABILIDAD INCORPORADAS MEDIANTE UNIDAD DIDÁCTICA</v>
      </c>
    </row>
    <row r="219" spans="1:13" ht="79.5" customHeight="1" x14ac:dyDescent="0.2">
      <c r="A219" s="430" t="str">
        <f>Organización_Modular!C92</f>
        <v xml:space="preserve">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CE6.Innovación.- Desarrollar procedimientos sistemáticos enfocados en la mejora significativa u original de un proceso, producto o servicio respondiendo a un problema, una necesidad o una oportunidad del sector productivo y educativo, el IES y la sociedad
</v>
      </c>
      <c r="B219" s="430"/>
      <c r="C219" s="430"/>
      <c r="D219" s="430"/>
      <c r="E219" s="430"/>
      <c r="F219" s="430"/>
      <c r="G219" s="430"/>
      <c r="H219" s="430"/>
      <c r="I219" s="430"/>
      <c r="J219" s="430"/>
      <c r="K219" s="430"/>
      <c r="L219" s="430"/>
      <c r="M219" s="115" t="str">
        <f>A219</f>
        <v xml:space="preserve">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CE6.Innovación.- Desarrollar procedimientos sistemáticos enfocados en la mejora significativa u original de un proceso, producto o servicio respondiendo a un problema, una necesidad o una oportunidad del sector productivo y educativo, el IES y la sociedad
</v>
      </c>
    </row>
    <row r="220" spans="1:13" ht="12.75" customHeight="1" x14ac:dyDescent="0.2">
      <c r="A220" s="434" t="s">
        <v>97</v>
      </c>
      <c r="B220" s="435" t="s">
        <v>96</v>
      </c>
      <c r="C220" s="434" t="s">
        <v>95</v>
      </c>
      <c r="D220" s="434" t="s">
        <v>0</v>
      </c>
      <c r="E220" s="424" t="s">
        <v>61</v>
      </c>
      <c r="F220" s="434" t="s">
        <v>88</v>
      </c>
      <c r="G220" s="434"/>
      <c r="H220" s="434" t="s">
        <v>88</v>
      </c>
      <c r="I220" s="434" t="s">
        <v>94</v>
      </c>
      <c r="J220" s="434"/>
      <c r="K220" s="434" t="s">
        <v>94</v>
      </c>
      <c r="L220" s="434" t="s">
        <v>93</v>
      </c>
      <c r="M220" s="115" t="str">
        <f t="shared" ref="M220" si="4">A220</f>
        <v>CAPACIDADES DE EMPLEABILIDAD</v>
      </c>
    </row>
    <row r="221" spans="1:13" x14ac:dyDescent="0.2">
      <c r="A221" s="434"/>
      <c r="B221" s="435"/>
      <c r="C221" s="434"/>
      <c r="D221" s="434"/>
      <c r="E221" s="424"/>
      <c r="F221" s="222" t="s">
        <v>92</v>
      </c>
      <c r="G221" s="222" t="s">
        <v>91</v>
      </c>
      <c r="H221" s="434"/>
      <c r="I221" s="222" t="s">
        <v>92</v>
      </c>
      <c r="J221" s="222" t="s">
        <v>91</v>
      </c>
      <c r="K221" s="434"/>
      <c r="L221" s="434"/>
      <c r="M221" s="115" t="str">
        <f>A220</f>
        <v>CAPACIDADES DE EMPLEABILIDAD</v>
      </c>
    </row>
    <row r="222" spans="1:13" ht="72" x14ac:dyDescent="0.2">
      <c r="A222" s="417" t="str">
        <f>Capacidades!L812</f>
        <v xml:space="preserve">CE4.C1 Aplicar principios y valores éticos - deontológicos en su contexto social y laboral, respetando las normas del bien común y códigos de ética profesional.      </v>
      </c>
      <c r="B222" s="237" t="str">
        <f>Capacidades!M812</f>
        <v xml:space="preserve">C1.I1 Identifica los principios y valores éticos y deontológicos en el marco de sus relaciones sociales y laborales.   </v>
      </c>
      <c r="C222" s="236" t="s">
        <v>927</v>
      </c>
      <c r="D222" s="13" t="str">
        <f>Organización_Modular!F92</f>
        <v>Comportamiento Ético</v>
      </c>
      <c r="E222" s="15" t="str">
        <f>Organización_Modular!G92</f>
        <v>VI</v>
      </c>
      <c r="F222" s="15">
        <f>Organización_Modular!H92</f>
        <v>1</v>
      </c>
      <c r="G222" s="15">
        <f>Organización_Modular!I92</f>
        <v>1</v>
      </c>
      <c r="H222" s="16">
        <f>SUM(F222:G222)</f>
        <v>2</v>
      </c>
      <c r="I222" s="16">
        <f>F222*16</f>
        <v>16</v>
      </c>
      <c r="J222" s="16">
        <f>G222*32</f>
        <v>32</v>
      </c>
      <c r="K222" s="16">
        <f>SUM(I222:J222)</f>
        <v>48</v>
      </c>
      <c r="L222" s="414" t="s">
        <v>967</v>
      </c>
      <c r="M222" s="115" t="str">
        <f>B222</f>
        <v xml:space="preserve">C1.I1 Identifica los principios y valores éticos y deontológicos en el marco de sus relaciones sociales y laborales.   </v>
      </c>
    </row>
    <row r="223" spans="1:13" ht="84" x14ac:dyDescent="0.2">
      <c r="A223" s="418"/>
      <c r="B223" s="237" t="str">
        <f>Capacidades!M813</f>
        <v xml:space="preserve">C1.I2 Actúa con honestidad, honradez, integridad en su rol como estudiante, fomentando una cultura transparente, orientada a l bien común en su contexto social.   </v>
      </c>
      <c r="C223" s="236" t="s">
        <v>928</v>
      </c>
      <c r="D223" s="15"/>
      <c r="E223" s="15"/>
      <c r="F223" s="15"/>
      <c r="G223" s="15"/>
      <c r="H223" s="16"/>
      <c r="I223" s="16"/>
      <c r="J223" s="16"/>
      <c r="K223" s="16"/>
      <c r="L223" s="414"/>
      <c r="M223" s="115" t="str">
        <f t="shared" ref="M223:M286" si="5">B223</f>
        <v xml:space="preserve">C1.I2 Actúa con honestidad, honradez, integridad en su rol como estudiante, fomentando una cultura transparente, orientada a l bien común en su contexto social.   </v>
      </c>
    </row>
    <row r="224" spans="1:13" ht="48" x14ac:dyDescent="0.2">
      <c r="A224" s="418"/>
      <c r="B224" s="237" t="str">
        <f>Capacidades!M814</f>
        <v xml:space="preserve">C1.I3 Aplica los códigos de ética en su quehacer profesional de manera autónoma, con responsabilidad haciendo uso eficiente de los recursos.  </v>
      </c>
      <c r="C224" s="236" t="s">
        <v>929</v>
      </c>
      <c r="D224" s="15"/>
      <c r="E224" s="15"/>
      <c r="F224" s="15"/>
      <c r="G224" s="15"/>
      <c r="H224" s="16"/>
      <c r="I224" s="16"/>
      <c r="J224" s="16"/>
      <c r="K224" s="16"/>
      <c r="L224" s="414"/>
      <c r="M224" s="115" t="str">
        <f t="shared" si="5"/>
        <v xml:space="preserve">C1.I3 Aplica los códigos de ética en su quehacer profesional de manera autónoma, con responsabilidad haciendo uso eficiente de los recursos.  </v>
      </c>
    </row>
    <row r="225" spans="1:13" ht="60" x14ac:dyDescent="0.2">
      <c r="A225" s="418"/>
      <c r="B225" s="237" t="str">
        <f>Capacidades!M815</f>
        <v xml:space="preserve">C1.I4 Actúa correcta y éticamente desde los múltiples roles que como persona asume fomentando una cultura transparente anti corrupción, orientada al bien común y a la ética profesional.  </v>
      </c>
      <c r="C225" s="236" t="s">
        <v>930</v>
      </c>
      <c r="D225" s="15"/>
      <c r="E225" s="15"/>
      <c r="F225" s="15"/>
      <c r="G225" s="15"/>
      <c r="H225" s="16"/>
      <c r="I225" s="16"/>
      <c r="J225" s="16"/>
      <c r="K225" s="16"/>
      <c r="L225" s="414"/>
      <c r="M225" s="115" t="str">
        <f t="shared" si="5"/>
        <v xml:space="preserve">C1.I4 Actúa correcta y éticamente desde los múltiples roles que como persona asume fomentando una cultura transparente anti corrupción, orientada al bien común y a la ética profesional.  </v>
      </c>
    </row>
    <row r="226" spans="1:13" ht="72" x14ac:dyDescent="0.2">
      <c r="A226" s="418"/>
      <c r="B226" s="237" t="str">
        <f>Capacidades!M816</f>
        <v xml:space="preserve">C1.I5 Identifica los principios de la democracia para la optimización de sus relaciones interpersonales  </v>
      </c>
      <c r="C226" s="236" t="s">
        <v>931</v>
      </c>
      <c r="D226" s="15"/>
      <c r="E226" s="15"/>
      <c r="F226" s="16"/>
      <c r="G226" s="16"/>
      <c r="H226" s="16"/>
      <c r="I226" s="16"/>
      <c r="J226" s="16"/>
      <c r="K226" s="16"/>
      <c r="L226" s="414"/>
      <c r="M226" s="115" t="str">
        <f t="shared" si="5"/>
        <v xml:space="preserve">C1.I5 Identifica los principios de la democracia para la optimización de sus relaciones interpersonales  </v>
      </c>
    </row>
    <row r="227" spans="1:13" ht="60" x14ac:dyDescent="0.2">
      <c r="A227" s="418"/>
      <c r="B227" s="237" t="str">
        <f>Capacidades!M817</f>
        <v xml:space="preserve">C1.I6 Establece en acuerdo con otras personas, tareas y objetivos donde se evidencie la inclusión, participación y búsqueda del bien común.  </v>
      </c>
      <c r="C227" s="236" t="s">
        <v>932</v>
      </c>
      <c r="D227" s="15"/>
      <c r="E227" s="15"/>
      <c r="F227" s="16"/>
      <c r="G227" s="16"/>
      <c r="H227" s="16"/>
      <c r="I227" s="16"/>
      <c r="J227" s="16"/>
      <c r="K227" s="16"/>
      <c r="L227" s="414"/>
      <c r="M227" s="115" t="str">
        <f t="shared" si="5"/>
        <v xml:space="preserve">C1.I6 Establece en acuerdo con otras personas, tareas y objetivos donde se evidencie la inclusión, participación y búsqueda del bien común.  </v>
      </c>
    </row>
    <row r="228" spans="1:13" ht="60" x14ac:dyDescent="0.2">
      <c r="A228" s="418"/>
      <c r="B228" s="237" t="str">
        <f>Capacidades!M818</f>
        <v xml:space="preserve">C1.I7 Demuestra respeto  por la diversidad y dignidad de las personas en su cotidianeidad.  </v>
      </c>
      <c r="C228" s="236" t="s">
        <v>933</v>
      </c>
      <c r="D228" s="15"/>
      <c r="E228" s="15"/>
      <c r="F228" s="16"/>
      <c r="G228" s="16"/>
      <c r="H228" s="16"/>
      <c r="I228" s="16"/>
      <c r="J228" s="16"/>
      <c r="K228" s="16"/>
      <c r="L228" s="414"/>
      <c r="M228" s="115" t="str">
        <f t="shared" si="5"/>
        <v xml:space="preserve">C1.I7 Demuestra respeto  por la diversidad y dignidad de las personas en su cotidianeidad.  </v>
      </c>
    </row>
    <row r="229" spans="1:13" hidden="1" x14ac:dyDescent="0.2">
      <c r="A229" s="418"/>
      <c r="B229" s="237" t="str">
        <f>Capacidades!M819</f>
        <v xml:space="preserve">   </v>
      </c>
      <c r="C229" s="236"/>
      <c r="D229" s="15"/>
      <c r="E229" s="15"/>
      <c r="F229" s="16"/>
      <c r="G229" s="16"/>
      <c r="H229" s="16"/>
      <c r="I229" s="16"/>
      <c r="J229" s="16"/>
      <c r="K229" s="16"/>
      <c r="L229" s="414"/>
      <c r="M229" s="115" t="str">
        <f t="shared" si="5"/>
        <v xml:space="preserve">   </v>
      </c>
    </row>
    <row r="230" spans="1:13" ht="114.75" hidden="1" customHeight="1" x14ac:dyDescent="0.2">
      <c r="A230" s="418"/>
      <c r="B230" s="237" t="str">
        <f>Capacidades!M820</f>
        <v xml:space="preserve">   </v>
      </c>
      <c r="C230" s="236"/>
      <c r="D230" s="15"/>
      <c r="E230" s="15"/>
      <c r="F230" s="15"/>
      <c r="G230" s="15"/>
      <c r="H230" s="16"/>
      <c r="I230" s="16"/>
      <c r="J230" s="16"/>
      <c r="K230" s="16"/>
      <c r="L230" s="414"/>
      <c r="M230" s="115" t="str">
        <f t="shared" si="5"/>
        <v xml:space="preserve">   </v>
      </c>
    </row>
    <row r="231" spans="1:13" ht="111.75" hidden="1" customHeight="1" x14ac:dyDescent="0.2">
      <c r="A231" s="419"/>
      <c r="B231" s="237" t="str">
        <f>Capacidades!M821</f>
        <v xml:space="preserve">   </v>
      </c>
      <c r="C231" s="236"/>
      <c r="D231" s="17"/>
      <c r="E231" s="17"/>
      <c r="F231" s="17"/>
      <c r="G231" s="17"/>
      <c r="H231" s="18"/>
      <c r="I231" s="18"/>
      <c r="J231" s="18"/>
      <c r="K231" s="18"/>
      <c r="L231" s="415"/>
      <c r="M231" s="115" t="str">
        <f t="shared" si="5"/>
        <v xml:space="preserve">   </v>
      </c>
    </row>
    <row r="232" spans="1:13" ht="60" x14ac:dyDescent="0.2">
      <c r="A232" s="417" t="str">
        <f>Capacidades!L822</f>
        <v xml:space="preserve">CE6.C1 Diseñar un proyecto de innovación tecnológica aplicada que contribuya a la solución de un problema concreto de su área laboral realizando la transferencia tecnológica a la sociedad y teniendo en cuenta los criterios de pertinencia y ética.      </v>
      </c>
      <c r="B232" s="237" t="str">
        <f>Capacidades!M822</f>
        <v xml:space="preserve">C1,I1 Explora su entorno  para identificar ideas de mejora significativas u originales a problemas, necesidades u oportunidades de su contexto social, cultural y productivo.  </v>
      </c>
      <c r="C232" s="236" t="s">
        <v>969</v>
      </c>
      <c r="D232" s="13" t="str">
        <f>Organización_Modular!F93</f>
        <v>Metodologia de la Investigación Tecnológica</v>
      </c>
      <c r="E232" s="13" t="str">
        <f>Organización_Modular!G93</f>
        <v>VI</v>
      </c>
      <c r="F232" s="13">
        <f>Organización_Modular!H93</f>
        <v>1</v>
      </c>
      <c r="G232" s="13">
        <f>Organización_Modular!I93</f>
        <v>1</v>
      </c>
      <c r="H232" s="14">
        <f>SUM(F232:G232)</f>
        <v>2</v>
      </c>
      <c r="I232" s="14">
        <f>F232*16</f>
        <v>16</v>
      </c>
      <c r="J232" s="14">
        <f>G232*32</f>
        <v>32</v>
      </c>
      <c r="K232" s="14">
        <f>SUM(I232:J232)</f>
        <v>48</v>
      </c>
      <c r="L232" s="413" t="s">
        <v>968</v>
      </c>
      <c r="M232" s="115" t="str">
        <f t="shared" si="5"/>
        <v xml:space="preserve">C1,I1 Explora su entorno  para identificar ideas de mejora significativas u originales a problemas, necesidades u oportunidades de su contexto social, cultural y productivo.  </v>
      </c>
    </row>
    <row r="233" spans="1:13" ht="48" x14ac:dyDescent="0.2">
      <c r="A233" s="418"/>
      <c r="B233" s="237" t="str">
        <f>Capacidades!M823</f>
        <v xml:space="preserve">C1,I2 Analiza  su entorno laboral  aplicando las técnicas e instrumentos de observación, para la identificación del problema de estudio, orientado a la innovación tecnológica.  </v>
      </c>
      <c r="C233" s="236" t="s">
        <v>970</v>
      </c>
      <c r="D233" s="15"/>
      <c r="E233" s="15"/>
      <c r="F233" s="15"/>
      <c r="G233" s="15"/>
      <c r="H233" s="16"/>
      <c r="I233" s="16"/>
      <c r="J233" s="16"/>
      <c r="K233" s="16"/>
      <c r="L233" s="414"/>
      <c r="M233" s="115" t="str">
        <f t="shared" si="5"/>
        <v xml:space="preserve">C1,I2 Analiza  su entorno laboral  aplicando las técnicas e instrumentos de observación, para la identificación del problema de estudio, orientado a la innovación tecnológica.  </v>
      </c>
    </row>
    <row r="234" spans="1:13" ht="48" x14ac:dyDescent="0.2">
      <c r="A234" s="418"/>
      <c r="B234" s="237" t="str">
        <f>Capacidades!M824</f>
        <v xml:space="preserve">C1,I3 Analiza  la viabilidad de las ideas de mejora planteadas en función a los recursos, oportunidades y factibilidad de su contexto social, cultural y productivo.  </v>
      </c>
      <c r="C234" s="236" t="s">
        <v>971</v>
      </c>
      <c r="D234" s="15"/>
      <c r="E234" s="15"/>
      <c r="F234" s="15"/>
      <c r="G234" s="15"/>
      <c r="H234" s="16"/>
      <c r="I234" s="16"/>
      <c r="J234" s="16"/>
      <c r="K234" s="16"/>
      <c r="L234" s="414"/>
      <c r="M234" s="115" t="str">
        <f t="shared" si="5"/>
        <v xml:space="preserve">C1,I3 Analiza  la viabilidad de las ideas de mejora planteadas en función a los recursos, oportunidades y factibilidad de su contexto social, cultural y productivo.  </v>
      </c>
    </row>
    <row r="235" spans="1:13" ht="84" x14ac:dyDescent="0.2">
      <c r="A235" s="418"/>
      <c r="B235" s="237" t="str">
        <f>Capacidades!M825</f>
        <v xml:space="preserve">C1,I4 Plantea el esquema del proyecto de innovación tecnológica considerando el propósito y solución del problema central identificado.    </v>
      </c>
      <c r="C235" s="236" t="s">
        <v>947</v>
      </c>
      <c r="D235" s="15"/>
      <c r="E235" s="15"/>
      <c r="F235" s="15"/>
      <c r="G235" s="15"/>
      <c r="H235" s="16"/>
      <c r="I235" s="16"/>
      <c r="J235" s="16"/>
      <c r="K235" s="16"/>
      <c r="L235" s="414"/>
      <c r="M235" s="115" t="str">
        <f t="shared" si="5"/>
        <v xml:space="preserve">C1,I4 Plantea el esquema del proyecto de innovación tecnológica considerando el propósito y solución del problema central identificado.    </v>
      </c>
    </row>
    <row r="236" spans="1:13" ht="84" x14ac:dyDescent="0.2">
      <c r="A236" s="418"/>
      <c r="B236" s="237" t="str">
        <f>Capacidades!M826</f>
        <v xml:space="preserve">C1,I5 Diseña un prototipo de la innovación tecnológica aplicada, teniendo en cuenta la metodología, diseños experimentales, sistemas de registro, factores y variables a estudiar.   </v>
      </c>
      <c r="C236" s="236" t="s">
        <v>948</v>
      </c>
      <c r="D236" s="15"/>
      <c r="E236" s="15"/>
      <c r="F236" s="16"/>
      <c r="G236" s="16"/>
      <c r="H236" s="16"/>
      <c r="I236" s="16"/>
      <c r="J236" s="16"/>
      <c r="K236" s="16"/>
      <c r="L236" s="414"/>
      <c r="M236" s="115" t="str">
        <f t="shared" si="5"/>
        <v xml:space="preserve">C1,I5 Diseña un prototipo de la innovación tecnológica aplicada, teniendo en cuenta la metodología, diseños experimentales, sistemas de registro, factores y variables a estudiar.   </v>
      </c>
    </row>
    <row r="237" spans="1:13" ht="72" x14ac:dyDescent="0.2">
      <c r="A237" s="418"/>
      <c r="B237" s="237" t="str">
        <f>Capacidades!M827</f>
        <v xml:space="preserve">C1,I6 Propone la transferencia tecnológica a la sociedad evaluando los resultados de la aplicación en el mercado laboral y su funcionalidad teniendo en cuenta la responsabilidad social de las instituciones educativas de Educación superior  </v>
      </c>
      <c r="C237" s="236" t="s">
        <v>949</v>
      </c>
      <c r="D237" s="15"/>
      <c r="E237" s="15"/>
      <c r="F237" s="16"/>
      <c r="G237" s="16"/>
      <c r="H237" s="16"/>
      <c r="I237" s="16"/>
      <c r="J237" s="16"/>
      <c r="K237" s="16"/>
      <c r="L237" s="414"/>
      <c r="M237" s="115" t="str">
        <f t="shared" si="5"/>
        <v xml:space="preserve">C1,I6 Propone la transferencia tecnológica a la sociedad evaluando los resultados de la aplicación en el mercado laboral y su funcionalidad teniendo en cuenta la responsabilidad social de las instituciones educativas de Educación superior  </v>
      </c>
    </row>
    <row r="238" spans="1:13" hidden="1" x14ac:dyDescent="0.2">
      <c r="A238" s="418"/>
      <c r="B238" s="237" t="str">
        <f>Capacidades!M828</f>
        <v xml:space="preserve">   </v>
      </c>
      <c r="C238" s="236"/>
      <c r="D238" s="15"/>
      <c r="E238" s="15"/>
      <c r="F238" s="16"/>
      <c r="G238" s="16"/>
      <c r="H238" s="16"/>
      <c r="I238" s="16"/>
      <c r="J238" s="16"/>
      <c r="K238" s="16"/>
      <c r="L238" s="414"/>
      <c r="M238" s="115" t="str">
        <f t="shared" si="5"/>
        <v xml:space="preserve">   </v>
      </c>
    </row>
    <row r="239" spans="1:13" hidden="1" x14ac:dyDescent="0.2">
      <c r="A239" s="418"/>
      <c r="B239" s="237" t="str">
        <f>Capacidades!M829</f>
        <v xml:space="preserve">   </v>
      </c>
      <c r="C239" s="236"/>
      <c r="D239" s="15"/>
      <c r="E239" s="15"/>
      <c r="F239" s="16"/>
      <c r="G239" s="16"/>
      <c r="H239" s="16"/>
      <c r="I239" s="16"/>
      <c r="J239" s="16"/>
      <c r="K239" s="16"/>
      <c r="L239" s="414"/>
      <c r="M239" s="115" t="str">
        <f t="shared" si="5"/>
        <v xml:space="preserve">   </v>
      </c>
    </row>
    <row r="240" spans="1:13" hidden="1" x14ac:dyDescent="0.2">
      <c r="A240" s="418"/>
      <c r="B240" s="237" t="str">
        <f>Capacidades!M830</f>
        <v xml:space="preserve">   </v>
      </c>
      <c r="C240" s="236"/>
      <c r="D240" s="15"/>
      <c r="E240" s="15"/>
      <c r="F240" s="15"/>
      <c r="G240" s="15"/>
      <c r="H240" s="16"/>
      <c r="I240" s="16"/>
      <c r="J240" s="16"/>
      <c r="K240" s="16"/>
      <c r="L240" s="414"/>
      <c r="M240" s="115" t="str">
        <f t="shared" si="5"/>
        <v xml:space="preserve">   </v>
      </c>
    </row>
    <row r="241" spans="1:13" hidden="1" x14ac:dyDescent="0.2">
      <c r="A241" s="419"/>
      <c r="B241" s="237" t="str">
        <f>Capacidades!M831</f>
        <v xml:space="preserve">   </v>
      </c>
      <c r="C241" s="236"/>
      <c r="D241" s="15"/>
      <c r="E241" s="15"/>
      <c r="F241" s="15"/>
      <c r="G241" s="15"/>
      <c r="H241" s="16"/>
      <c r="I241" s="16"/>
      <c r="J241" s="16"/>
      <c r="K241" s="16"/>
      <c r="L241" s="414"/>
      <c r="M241" s="115" t="str">
        <f t="shared" si="5"/>
        <v xml:space="preserve">   </v>
      </c>
    </row>
    <row r="242" spans="1:13" hidden="1" x14ac:dyDescent="0.2">
      <c r="A242" s="417" t="str">
        <f>Capacidades!L832</f>
        <v xml:space="preserve">       </v>
      </c>
      <c r="B242" s="237" t="str">
        <f>Capacidades!M832</f>
        <v xml:space="preserve">   </v>
      </c>
      <c r="C242" s="236"/>
      <c r="D242" s="13">
        <f>Organización_Modular!F94</f>
        <v>0</v>
      </c>
      <c r="E242" s="13">
        <f>Organización_Modular!G94</f>
        <v>0</v>
      </c>
      <c r="F242" s="13">
        <f>Organización_Modular!H94</f>
        <v>0</v>
      </c>
      <c r="G242" s="13">
        <f>Organización_Modular!I94</f>
        <v>0</v>
      </c>
      <c r="H242" s="14">
        <f>SUM(F242:G242)</f>
        <v>0</v>
      </c>
      <c r="I242" s="14">
        <f>F242*16</f>
        <v>0</v>
      </c>
      <c r="J242" s="14">
        <f>G242*32</f>
        <v>0</v>
      </c>
      <c r="K242" s="14">
        <f>SUM(I242:J242)</f>
        <v>0</v>
      </c>
      <c r="L242" s="413"/>
      <c r="M242" s="115" t="str">
        <f t="shared" si="5"/>
        <v xml:space="preserve">   </v>
      </c>
    </row>
    <row r="243" spans="1:13" hidden="1" x14ac:dyDescent="0.2">
      <c r="A243" s="418"/>
      <c r="B243" s="237" t="str">
        <f>Capacidades!M833</f>
        <v xml:space="preserve">   </v>
      </c>
      <c r="C243" s="236"/>
      <c r="D243" s="15"/>
      <c r="E243" s="15"/>
      <c r="F243" s="15"/>
      <c r="G243" s="15"/>
      <c r="H243" s="16"/>
      <c r="I243" s="16"/>
      <c r="J243" s="16"/>
      <c r="K243" s="16"/>
      <c r="L243" s="414"/>
      <c r="M243" s="115" t="str">
        <f t="shared" si="5"/>
        <v xml:space="preserve">   </v>
      </c>
    </row>
    <row r="244" spans="1:13" hidden="1" x14ac:dyDescent="0.2">
      <c r="A244" s="418"/>
      <c r="B244" s="237" t="str">
        <f>Capacidades!M834</f>
        <v xml:space="preserve">   </v>
      </c>
      <c r="C244" s="236"/>
      <c r="D244" s="15"/>
      <c r="E244" s="15"/>
      <c r="F244" s="15"/>
      <c r="G244" s="15"/>
      <c r="H244" s="16"/>
      <c r="I244" s="16"/>
      <c r="J244" s="16"/>
      <c r="K244" s="16"/>
      <c r="L244" s="414"/>
      <c r="M244" s="115" t="str">
        <f t="shared" si="5"/>
        <v xml:space="preserve">   </v>
      </c>
    </row>
    <row r="245" spans="1:13" hidden="1" x14ac:dyDescent="0.2">
      <c r="A245" s="418"/>
      <c r="B245" s="237" t="str">
        <f>Capacidades!M835</f>
        <v xml:space="preserve">   </v>
      </c>
      <c r="C245" s="236"/>
      <c r="D245" s="15"/>
      <c r="E245" s="15"/>
      <c r="F245" s="15"/>
      <c r="G245" s="15"/>
      <c r="H245" s="16"/>
      <c r="I245" s="16"/>
      <c r="J245" s="16"/>
      <c r="K245" s="16"/>
      <c r="L245" s="414"/>
      <c r="M245" s="115" t="str">
        <f t="shared" si="5"/>
        <v xml:space="preserve">   </v>
      </c>
    </row>
    <row r="246" spans="1:13" hidden="1" x14ac:dyDescent="0.2">
      <c r="A246" s="418"/>
      <c r="B246" s="237" t="str">
        <f>Capacidades!M836</f>
        <v xml:space="preserve">   </v>
      </c>
      <c r="C246" s="236"/>
      <c r="D246" s="15"/>
      <c r="E246" s="15"/>
      <c r="F246" s="16"/>
      <c r="G246" s="16"/>
      <c r="H246" s="16"/>
      <c r="I246" s="16"/>
      <c r="J246" s="16"/>
      <c r="K246" s="16"/>
      <c r="L246" s="414"/>
      <c r="M246" s="115" t="str">
        <f t="shared" si="5"/>
        <v xml:space="preserve">   </v>
      </c>
    </row>
    <row r="247" spans="1:13" hidden="1" x14ac:dyDescent="0.2">
      <c r="A247" s="418"/>
      <c r="B247" s="237" t="str">
        <f>Capacidades!M837</f>
        <v xml:space="preserve">   </v>
      </c>
      <c r="C247" s="236"/>
      <c r="D247" s="15"/>
      <c r="E247" s="15"/>
      <c r="F247" s="16"/>
      <c r="G247" s="16"/>
      <c r="H247" s="16"/>
      <c r="I247" s="16"/>
      <c r="J247" s="16"/>
      <c r="K247" s="16"/>
      <c r="L247" s="414"/>
      <c r="M247" s="115" t="str">
        <f t="shared" si="5"/>
        <v xml:space="preserve">   </v>
      </c>
    </row>
    <row r="248" spans="1:13" hidden="1" x14ac:dyDescent="0.2">
      <c r="A248" s="418"/>
      <c r="B248" s="237" t="str">
        <f>Capacidades!M838</f>
        <v xml:space="preserve">   </v>
      </c>
      <c r="C248" s="236"/>
      <c r="D248" s="15"/>
      <c r="E248" s="15"/>
      <c r="F248" s="16"/>
      <c r="G248" s="16"/>
      <c r="H248" s="16"/>
      <c r="I248" s="16"/>
      <c r="J248" s="16"/>
      <c r="K248" s="16"/>
      <c r="L248" s="414"/>
      <c r="M248" s="115" t="str">
        <f t="shared" si="5"/>
        <v xml:space="preserve">   </v>
      </c>
    </row>
    <row r="249" spans="1:13" hidden="1" x14ac:dyDescent="0.2">
      <c r="A249" s="418"/>
      <c r="B249" s="237" t="str">
        <f>Capacidades!M839</f>
        <v xml:space="preserve">   </v>
      </c>
      <c r="C249" s="236"/>
      <c r="D249" s="15"/>
      <c r="E249" s="15"/>
      <c r="F249" s="16"/>
      <c r="G249" s="16"/>
      <c r="H249" s="16"/>
      <c r="I249" s="16"/>
      <c r="J249" s="16"/>
      <c r="K249" s="16"/>
      <c r="L249" s="414"/>
      <c r="M249" s="115" t="str">
        <f t="shared" si="5"/>
        <v xml:space="preserve">   </v>
      </c>
    </row>
    <row r="250" spans="1:13" hidden="1" x14ac:dyDescent="0.2">
      <c r="A250" s="418"/>
      <c r="B250" s="237" t="str">
        <f>Capacidades!M840</f>
        <v xml:space="preserve">   </v>
      </c>
      <c r="C250" s="236"/>
      <c r="D250" s="15"/>
      <c r="E250" s="15"/>
      <c r="F250" s="15"/>
      <c r="G250" s="15"/>
      <c r="H250" s="16"/>
      <c r="I250" s="16"/>
      <c r="J250" s="16"/>
      <c r="K250" s="16"/>
      <c r="L250" s="414"/>
      <c r="M250" s="115" t="str">
        <f t="shared" si="5"/>
        <v xml:space="preserve">   </v>
      </c>
    </row>
    <row r="251" spans="1:13" hidden="1" x14ac:dyDescent="0.2">
      <c r="A251" s="419"/>
      <c r="B251" s="237" t="str">
        <f>Capacidades!M841</f>
        <v xml:space="preserve">   </v>
      </c>
      <c r="C251" s="236"/>
      <c r="D251" s="15"/>
      <c r="E251" s="15"/>
      <c r="F251" s="15"/>
      <c r="G251" s="15"/>
      <c r="H251" s="16"/>
      <c r="I251" s="16"/>
      <c r="J251" s="16"/>
      <c r="K251" s="16"/>
      <c r="L251" s="414"/>
      <c r="M251" s="115" t="str">
        <f t="shared" si="5"/>
        <v xml:space="preserve">   </v>
      </c>
    </row>
    <row r="252" spans="1:13" hidden="1" x14ac:dyDescent="0.2">
      <c r="A252" s="417" t="str">
        <f>Capacidades!L842</f>
        <v xml:space="preserve">       </v>
      </c>
      <c r="B252" s="237" t="str">
        <f>Capacidades!M842</f>
        <v xml:space="preserve">   </v>
      </c>
      <c r="C252" s="236"/>
      <c r="D252" s="13">
        <f>Organización_Modular!F95</f>
        <v>0</v>
      </c>
      <c r="E252" s="13">
        <f>Organización_Modular!G95</f>
        <v>0</v>
      </c>
      <c r="F252" s="13">
        <f>Organización_Modular!H95</f>
        <v>0</v>
      </c>
      <c r="G252" s="13">
        <f>Organización_Modular!I95</f>
        <v>0</v>
      </c>
      <c r="H252" s="14">
        <f>SUM(F252:G252)</f>
        <v>0</v>
      </c>
      <c r="I252" s="14">
        <f>F252*16</f>
        <v>0</v>
      </c>
      <c r="J252" s="14">
        <f>G252*32</f>
        <v>0</v>
      </c>
      <c r="K252" s="14">
        <f>SUM(I252:J252)</f>
        <v>0</v>
      </c>
      <c r="L252" s="413"/>
      <c r="M252" s="115" t="str">
        <f t="shared" si="5"/>
        <v xml:space="preserve">   </v>
      </c>
    </row>
    <row r="253" spans="1:13" hidden="1" x14ac:dyDescent="0.2">
      <c r="A253" s="418"/>
      <c r="B253" s="237" t="str">
        <f>Capacidades!M843</f>
        <v xml:space="preserve">   </v>
      </c>
      <c r="C253" s="236"/>
      <c r="D253" s="15"/>
      <c r="E253" s="15"/>
      <c r="F253" s="15"/>
      <c r="G253" s="15"/>
      <c r="H253" s="16"/>
      <c r="I253" s="16"/>
      <c r="J253" s="16"/>
      <c r="K253" s="16"/>
      <c r="L253" s="414"/>
      <c r="M253" s="115" t="str">
        <f t="shared" si="5"/>
        <v xml:space="preserve">   </v>
      </c>
    </row>
    <row r="254" spans="1:13" hidden="1" x14ac:dyDescent="0.2">
      <c r="A254" s="418"/>
      <c r="B254" s="237" t="str">
        <f>Capacidades!M844</f>
        <v xml:space="preserve">   </v>
      </c>
      <c r="C254" s="236"/>
      <c r="D254" s="15"/>
      <c r="E254" s="15"/>
      <c r="F254" s="15"/>
      <c r="G254" s="15"/>
      <c r="H254" s="16"/>
      <c r="I254" s="16"/>
      <c r="J254" s="16"/>
      <c r="K254" s="16"/>
      <c r="L254" s="414"/>
      <c r="M254" s="115" t="str">
        <f t="shared" si="5"/>
        <v xml:space="preserve">   </v>
      </c>
    </row>
    <row r="255" spans="1:13" hidden="1" x14ac:dyDescent="0.2">
      <c r="A255" s="418"/>
      <c r="B255" s="237" t="str">
        <f>Capacidades!M845</f>
        <v xml:space="preserve">   </v>
      </c>
      <c r="C255" s="236"/>
      <c r="D255" s="15"/>
      <c r="E255" s="15"/>
      <c r="F255" s="15"/>
      <c r="G255" s="15"/>
      <c r="H255" s="16"/>
      <c r="I255" s="16"/>
      <c r="J255" s="16"/>
      <c r="K255" s="16"/>
      <c r="L255" s="414"/>
      <c r="M255" s="115" t="str">
        <f t="shared" si="5"/>
        <v xml:space="preserve">   </v>
      </c>
    </row>
    <row r="256" spans="1:13" hidden="1" x14ac:dyDescent="0.2">
      <c r="A256" s="418"/>
      <c r="B256" s="237" t="str">
        <f>Capacidades!M846</f>
        <v xml:space="preserve">   </v>
      </c>
      <c r="C256" s="236"/>
      <c r="D256" s="15"/>
      <c r="E256" s="15"/>
      <c r="F256" s="16"/>
      <c r="G256" s="16"/>
      <c r="H256" s="16"/>
      <c r="I256" s="16"/>
      <c r="J256" s="16"/>
      <c r="K256" s="16"/>
      <c r="L256" s="414"/>
      <c r="M256" s="115" t="str">
        <f t="shared" si="5"/>
        <v xml:space="preserve">   </v>
      </c>
    </row>
    <row r="257" spans="1:13" hidden="1" x14ac:dyDescent="0.2">
      <c r="A257" s="418"/>
      <c r="B257" s="237" t="str">
        <f>Capacidades!M847</f>
        <v xml:space="preserve">   </v>
      </c>
      <c r="C257" s="236"/>
      <c r="D257" s="15"/>
      <c r="E257" s="15"/>
      <c r="F257" s="16"/>
      <c r="G257" s="16"/>
      <c r="H257" s="16"/>
      <c r="I257" s="16"/>
      <c r="J257" s="16"/>
      <c r="K257" s="16"/>
      <c r="L257" s="414"/>
      <c r="M257" s="115" t="str">
        <f t="shared" si="5"/>
        <v xml:space="preserve">   </v>
      </c>
    </row>
    <row r="258" spans="1:13" hidden="1" x14ac:dyDescent="0.2">
      <c r="A258" s="418"/>
      <c r="B258" s="237" t="str">
        <f>Capacidades!M848</f>
        <v xml:space="preserve">   </v>
      </c>
      <c r="C258" s="236"/>
      <c r="D258" s="15"/>
      <c r="E258" s="15"/>
      <c r="F258" s="16"/>
      <c r="G258" s="16"/>
      <c r="H258" s="16"/>
      <c r="I258" s="16"/>
      <c r="J258" s="16"/>
      <c r="K258" s="16"/>
      <c r="L258" s="414"/>
      <c r="M258" s="115" t="str">
        <f t="shared" si="5"/>
        <v xml:space="preserve">   </v>
      </c>
    </row>
    <row r="259" spans="1:13" hidden="1" x14ac:dyDescent="0.2">
      <c r="A259" s="418"/>
      <c r="B259" s="237" t="str">
        <f>Capacidades!M849</f>
        <v xml:space="preserve">   </v>
      </c>
      <c r="C259" s="236"/>
      <c r="D259" s="15"/>
      <c r="E259" s="15"/>
      <c r="F259" s="16"/>
      <c r="G259" s="16"/>
      <c r="H259" s="16"/>
      <c r="I259" s="16"/>
      <c r="J259" s="16"/>
      <c r="K259" s="16"/>
      <c r="L259" s="414"/>
      <c r="M259" s="115" t="str">
        <f t="shared" si="5"/>
        <v xml:space="preserve">   </v>
      </c>
    </row>
    <row r="260" spans="1:13" hidden="1" x14ac:dyDescent="0.2">
      <c r="A260" s="418"/>
      <c r="B260" s="237" t="str">
        <f>Capacidades!M850</f>
        <v xml:space="preserve">   </v>
      </c>
      <c r="C260" s="236"/>
      <c r="D260" s="15"/>
      <c r="E260" s="15"/>
      <c r="F260" s="15"/>
      <c r="G260" s="15"/>
      <c r="H260" s="16"/>
      <c r="I260" s="16"/>
      <c r="J260" s="16"/>
      <c r="K260" s="16"/>
      <c r="L260" s="414"/>
      <c r="M260" s="115" t="str">
        <f t="shared" si="5"/>
        <v xml:space="preserve">   </v>
      </c>
    </row>
    <row r="261" spans="1:13" hidden="1" x14ac:dyDescent="0.2">
      <c r="A261" s="419"/>
      <c r="B261" s="237" t="str">
        <f>Capacidades!M851</f>
        <v xml:space="preserve">   </v>
      </c>
      <c r="C261" s="236"/>
      <c r="D261" s="15"/>
      <c r="E261" s="15"/>
      <c r="F261" s="15"/>
      <c r="G261" s="15"/>
      <c r="H261" s="16"/>
      <c r="I261" s="16"/>
      <c r="J261" s="16"/>
      <c r="K261" s="16"/>
      <c r="L261" s="414"/>
      <c r="M261" s="115" t="str">
        <f t="shared" si="5"/>
        <v xml:space="preserve">   </v>
      </c>
    </row>
    <row r="262" spans="1:13" hidden="1" x14ac:dyDescent="0.2">
      <c r="A262" s="417" t="str">
        <f>Capacidades!L852</f>
        <v xml:space="preserve">       </v>
      </c>
      <c r="B262" s="237" t="str">
        <f>Capacidades!M852</f>
        <v xml:space="preserve">   </v>
      </c>
      <c r="C262" s="236"/>
      <c r="D262" s="13">
        <f>Organización_Modular!F96</f>
        <v>0</v>
      </c>
      <c r="E262" s="13">
        <f>Organización_Modular!G96</f>
        <v>0</v>
      </c>
      <c r="F262" s="13">
        <f>Organización_Modular!H96</f>
        <v>0</v>
      </c>
      <c r="G262" s="13">
        <f>Organización_Modular!I96</f>
        <v>0</v>
      </c>
      <c r="H262" s="14">
        <f>SUM(F262:G262)</f>
        <v>0</v>
      </c>
      <c r="I262" s="14">
        <f>F262*16</f>
        <v>0</v>
      </c>
      <c r="J262" s="14">
        <f>G262*32</f>
        <v>0</v>
      </c>
      <c r="K262" s="14">
        <f>SUM(I262:J262)</f>
        <v>0</v>
      </c>
      <c r="L262" s="413"/>
      <c r="M262" s="115" t="str">
        <f t="shared" si="5"/>
        <v xml:space="preserve">   </v>
      </c>
    </row>
    <row r="263" spans="1:13" hidden="1" x14ac:dyDescent="0.2">
      <c r="A263" s="418"/>
      <c r="B263" s="237" t="str">
        <f>Capacidades!M853</f>
        <v xml:space="preserve">   </v>
      </c>
      <c r="C263" s="236"/>
      <c r="D263" s="15"/>
      <c r="E263" s="15"/>
      <c r="F263" s="15"/>
      <c r="G263" s="15"/>
      <c r="H263" s="16"/>
      <c r="I263" s="16"/>
      <c r="J263" s="16"/>
      <c r="K263" s="16"/>
      <c r="L263" s="414"/>
      <c r="M263" s="115" t="str">
        <f t="shared" si="5"/>
        <v xml:space="preserve">   </v>
      </c>
    </row>
    <row r="264" spans="1:13" hidden="1" x14ac:dyDescent="0.2">
      <c r="A264" s="418"/>
      <c r="B264" s="237" t="str">
        <f>Capacidades!M854</f>
        <v xml:space="preserve">   </v>
      </c>
      <c r="C264" s="236"/>
      <c r="D264" s="15"/>
      <c r="E264" s="15"/>
      <c r="F264" s="15"/>
      <c r="G264" s="15"/>
      <c r="H264" s="16"/>
      <c r="I264" s="16"/>
      <c r="J264" s="16"/>
      <c r="K264" s="16"/>
      <c r="L264" s="414"/>
      <c r="M264" s="115" t="str">
        <f t="shared" si="5"/>
        <v xml:space="preserve">   </v>
      </c>
    </row>
    <row r="265" spans="1:13" hidden="1" x14ac:dyDescent="0.2">
      <c r="A265" s="418"/>
      <c r="B265" s="237" t="str">
        <f>Capacidades!M855</f>
        <v xml:space="preserve">   </v>
      </c>
      <c r="C265" s="236"/>
      <c r="D265" s="15"/>
      <c r="E265" s="15"/>
      <c r="F265" s="15"/>
      <c r="G265" s="15"/>
      <c r="H265" s="16"/>
      <c r="I265" s="16"/>
      <c r="J265" s="16"/>
      <c r="K265" s="16"/>
      <c r="L265" s="414"/>
      <c r="M265" s="115" t="str">
        <f t="shared" si="5"/>
        <v xml:space="preserve">   </v>
      </c>
    </row>
    <row r="266" spans="1:13" hidden="1" x14ac:dyDescent="0.2">
      <c r="A266" s="418"/>
      <c r="B266" s="237" t="str">
        <f>Capacidades!M856</f>
        <v xml:space="preserve">   </v>
      </c>
      <c r="C266" s="236"/>
      <c r="D266" s="15"/>
      <c r="E266" s="15"/>
      <c r="F266" s="16"/>
      <c r="G266" s="16"/>
      <c r="H266" s="16"/>
      <c r="I266" s="16"/>
      <c r="J266" s="16"/>
      <c r="K266" s="16"/>
      <c r="L266" s="414"/>
      <c r="M266" s="115" t="str">
        <f t="shared" si="5"/>
        <v xml:space="preserve">   </v>
      </c>
    </row>
    <row r="267" spans="1:13" hidden="1" x14ac:dyDescent="0.2">
      <c r="A267" s="418"/>
      <c r="B267" s="237" t="str">
        <f>Capacidades!M857</f>
        <v xml:space="preserve">   </v>
      </c>
      <c r="C267" s="236"/>
      <c r="D267" s="15"/>
      <c r="E267" s="15"/>
      <c r="F267" s="16"/>
      <c r="G267" s="16"/>
      <c r="H267" s="16"/>
      <c r="I267" s="16"/>
      <c r="J267" s="16"/>
      <c r="K267" s="16"/>
      <c r="L267" s="414"/>
      <c r="M267" s="115" t="str">
        <f t="shared" si="5"/>
        <v xml:space="preserve">   </v>
      </c>
    </row>
    <row r="268" spans="1:13" hidden="1" x14ac:dyDescent="0.2">
      <c r="A268" s="418"/>
      <c r="B268" s="237" t="str">
        <f>Capacidades!M858</f>
        <v xml:space="preserve">   </v>
      </c>
      <c r="C268" s="236"/>
      <c r="D268" s="15"/>
      <c r="E268" s="15"/>
      <c r="F268" s="16"/>
      <c r="G268" s="16"/>
      <c r="H268" s="16"/>
      <c r="I268" s="16"/>
      <c r="J268" s="16"/>
      <c r="K268" s="16"/>
      <c r="L268" s="414"/>
      <c r="M268" s="115" t="str">
        <f t="shared" si="5"/>
        <v xml:space="preserve">   </v>
      </c>
    </row>
    <row r="269" spans="1:13" hidden="1" x14ac:dyDescent="0.2">
      <c r="A269" s="418"/>
      <c r="B269" s="237" t="str">
        <f>Capacidades!M859</f>
        <v xml:space="preserve">   </v>
      </c>
      <c r="C269" s="236"/>
      <c r="D269" s="15"/>
      <c r="E269" s="15"/>
      <c r="F269" s="16"/>
      <c r="G269" s="16"/>
      <c r="H269" s="16"/>
      <c r="I269" s="16"/>
      <c r="J269" s="16"/>
      <c r="K269" s="16"/>
      <c r="L269" s="414"/>
      <c r="M269" s="115" t="str">
        <f t="shared" si="5"/>
        <v xml:space="preserve">   </v>
      </c>
    </row>
    <row r="270" spans="1:13" hidden="1" x14ac:dyDescent="0.2">
      <c r="A270" s="418"/>
      <c r="B270" s="237" t="str">
        <f>Capacidades!M860</f>
        <v xml:space="preserve">   </v>
      </c>
      <c r="C270" s="236"/>
      <c r="D270" s="15"/>
      <c r="E270" s="15"/>
      <c r="F270" s="15"/>
      <c r="G270" s="15"/>
      <c r="H270" s="16"/>
      <c r="I270" s="16"/>
      <c r="J270" s="16"/>
      <c r="K270" s="16"/>
      <c r="L270" s="414"/>
      <c r="M270" s="115" t="str">
        <f t="shared" si="5"/>
        <v xml:space="preserve">   </v>
      </c>
    </row>
    <row r="271" spans="1:13" hidden="1" x14ac:dyDescent="0.2">
      <c r="A271" s="419"/>
      <c r="B271" s="237" t="str">
        <f>Capacidades!M861</f>
        <v xml:space="preserve">   </v>
      </c>
      <c r="C271" s="236"/>
      <c r="D271" s="15"/>
      <c r="E271" s="15"/>
      <c r="F271" s="15"/>
      <c r="G271" s="15"/>
      <c r="H271" s="16"/>
      <c r="I271" s="16"/>
      <c r="J271" s="16"/>
      <c r="K271" s="16"/>
      <c r="L271" s="414"/>
      <c r="M271" s="115" t="str">
        <f t="shared" si="5"/>
        <v xml:space="preserve">   </v>
      </c>
    </row>
    <row r="272" spans="1:13" hidden="1" x14ac:dyDescent="0.2">
      <c r="A272" s="417" t="str">
        <f>Capacidades!L862</f>
        <v xml:space="preserve">       </v>
      </c>
      <c r="B272" s="237" t="str">
        <f>Capacidades!M862</f>
        <v xml:space="preserve">   </v>
      </c>
      <c r="C272" s="236"/>
      <c r="D272" s="13">
        <f>Organización_Modular!F97</f>
        <v>0</v>
      </c>
      <c r="E272" s="13">
        <f>Organización_Modular!G97</f>
        <v>0</v>
      </c>
      <c r="F272" s="13">
        <f>Organización_Modular!H97</f>
        <v>0</v>
      </c>
      <c r="G272" s="13">
        <f>Organización_Modular!I97</f>
        <v>0</v>
      </c>
      <c r="H272" s="14">
        <f>SUM(F272:G272)</f>
        <v>0</v>
      </c>
      <c r="I272" s="14">
        <f>F272*16</f>
        <v>0</v>
      </c>
      <c r="J272" s="14">
        <f>G272*32</f>
        <v>0</v>
      </c>
      <c r="K272" s="14">
        <f>SUM(I272:J272)</f>
        <v>0</v>
      </c>
      <c r="L272" s="413"/>
      <c r="M272" s="115" t="str">
        <f t="shared" si="5"/>
        <v xml:space="preserve">   </v>
      </c>
    </row>
    <row r="273" spans="1:13" hidden="1" x14ac:dyDescent="0.2">
      <c r="A273" s="418"/>
      <c r="B273" s="237" t="str">
        <f>Capacidades!M863</f>
        <v xml:space="preserve">   </v>
      </c>
      <c r="C273" s="236"/>
      <c r="D273" s="15"/>
      <c r="E273" s="15"/>
      <c r="F273" s="15"/>
      <c r="G273" s="15"/>
      <c r="H273" s="16"/>
      <c r="I273" s="16"/>
      <c r="J273" s="16"/>
      <c r="K273" s="16"/>
      <c r="L273" s="414"/>
      <c r="M273" s="115" t="str">
        <f t="shared" si="5"/>
        <v xml:space="preserve">   </v>
      </c>
    </row>
    <row r="274" spans="1:13" hidden="1" x14ac:dyDescent="0.2">
      <c r="A274" s="418"/>
      <c r="B274" s="237" t="str">
        <f>Capacidades!M864</f>
        <v xml:space="preserve">   </v>
      </c>
      <c r="C274" s="236"/>
      <c r="D274" s="15"/>
      <c r="E274" s="15"/>
      <c r="F274" s="15"/>
      <c r="G274" s="15"/>
      <c r="H274" s="16"/>
      <c r="I274" s="16"/>
      <c r="J274" s="16"/>
      <c r="K274" s="16"/>
      <c r="L274" s="414"/>
      <c r="M274" s="115" t="str">
        <f t="shared" si="5"/>
        <v xml:space="preserve">   </v>
      </c>
    </row>
    <row r="275" spans="1:13" hidden="1" x14ac:dyDescent="0.2">
      <c r="A275" s="418"/>
      <c r="B275" s="237" t="str">
        <f>Capacidades!M865</f>
        <v xml:space="preserve">   </v>
      </c>
      <c r="C275" s="236"/>
      <c r="D275" s="15"/>
      <c r="E275" s="15"/>
      <c r="F275" s="15"/>
      <c r="G275" s="15"/>
      <c r="H275" s="16"/>
      <c r="I275" s="16"/>
      <c r="J275" s="16"/>
      <c r="K275" s="16"/>
      <c r="L275" s="414"/>
      <c r="M275" s="115" t="str">
        <f t="shared" si="5"/>
        <v xml:space="preserve">   </v>
      </c>
    </row>
    <row r="276" spans="1:13" hidden="1" x14ac:dyDescent="0.2">
      <c r="A276" s="418"/>
      <c r="B276" s="237" t="str">
        <f>Capacidades!M866</f>
        <v xml:space="preserve">   </v>
      </c>
      <c r="C276" s="236"/>
      <c r="D276" s="15"/>
      <c r="E276" s="15"/>
      <c r="F276" s="16"/>
      <c r="G276" s="16"/>
      <c r="H276" s="16"/>
      <c r="I276" s="16"/>
      <c r="J276" s="16"/>
      <c r="K276" s="16"/>
      <c r="L276" s="414"/>
      <c r="M276" s="115" t="str">
        <f t="shared" si="5"/>
        <v xml:space="preserve">   </v>
      </c>
    </row>
    <row r="277" spans="1:13" hidden="1" x14ac:dyDescent="0.2">
      <c r="A277" s="418"/>
      <c r="B277" s="237" t="str">
        <f>Capacidades!M867</f>
        <v xml:space="preserve">   </v>
      </c>
      <c r="C277" s="236"/>
      <c r="D277" s="15"/>
      <c r="E277" s="15"/>
      <c r="F277" s="16"/>
      <c r="G277" s="16"/>
      <c r="H277" s="16"/>
      <c r="I277" s="16"/>
      <c r="J277" s="16"/>
      <c r="K277" s="16"/>
      <c r="L277" s="414"/>
      <c r="M277" s="115" t="str">
        <f t="shared" si="5"/>
        <v xml:space="preserve">   </v>
      </c>
    </row>
    <row r="278" spans="1:13" hidden="1" x14ac:dyDescent="0.2">
      <c r="A278" s="418"/>
      <c r="B278" s="237" t="str">
        <f>Capacidades!M868</f>
        <v xml:space="preserve">   </v>
      </c>
      <c r="C278" s="236"/>
      <c r="D278" s="15"/>
      <c r="E278" s="15"/>
      <c r="F278" s="16"/>
      <c r="G278" s="16"/>
      <c r="H278" s="16"/>
      <c r="I278" s="16"/>
      <c r="J278" s="16"/>
      <c r="K278" s="16"/>
      <c r="L278" s="414"/>
      <c r="M278" s="115" t="str">
        <f t="shared" si="5"/>
        <v xml:space="preserve">   </v>
      </c>
    </row>
    <row r="279" spans="1:13" hidden="1" x14ac:dyDescent="0.2">
      <c r="A279" s="418"/>
      <c r="B279" s="237" t="str">
        <f>Capacidades!M869</f>
        <v xml:space="preserve">   </v>
      </c>
      <c r="C279" s="236"/>
      <c r="D279" s="15"/>
      <c r="E279" s="15"/>
      <c r="F279" s="16"/>
      <c r="G279" s="16"/>
      <c r="H279" s="16"/>
      <c r="I279" s="16"/>
      <c r="J279" s="16"/>
      <c r="K279" s="16"/>
      <c r="L279" s="414"/>
      <c r="M279" s="115" t="str">
        <f t="shared" si="5"/>
        <v xml:space="preserve">   </v>
      </c>
    </row>
    <row r="280" spans="1:13" hidden="1" x14ac:dyDescent="0.2">
      <c r="A280" s="418"/>
      <c r="B280" s="237" t="str">
        <f>Capacidades!M870</f>
        <v xml:space="preserve">   </v>
      </c>
      <c r="C280" s="236"/>
      <c r="D280" s="15"/>
      <c r="E280" s="15"/>
      <c r="F280" s="15"/>
      <c r="G280" s="15"/>
      <c r="H280" s="16"/>
      <c r="I280" s="16"/>
      <c r="J280" s="16"/>
      <c r="K280" s="16"/>
      <c r="L280" s="414"/>
      <c r="M280" s="115" t="str">
        <f t="shared" si="5"/>
        <v xml:space="preserve">   </v>
      </c>
    </row>
    <row r="281" spans="1:13" hidden="1" x14ac:dyDescent="0.2">
      <c r="A281" s="419"/>
      <c r="B281" s="237" t="str">
        <f>Capacidades!M871</f>
        <v xml:space="preserve">   </v>
      </c>
      <c r="C281" s="239"/>
      <c r="D281" s="15"/>
      <c r="E281" s="15"/>
      <c r="F281" s="15"/>
      <c r="G281" s="15"/>
      <c r="H281" s="16"/>
      <c r="I281" s="16"/>
      <c r="J281" s="16"/>
      <c r="K281" s="16"/>
      <c r="L281" s="414"/>
      <c r="M281" s="115" t="str">
        <f t="shared" si="5"/>
        <v xml:space="preserve">   </v>
      </c>
    </row>
    <row r="282" spans="1:13" hidden="1" x14ac:dyDescent="0.2">
      <c r="A282" s="417" t="str">
        <f>Capacidades!L872</f>
        <v xml:space="preserve">       </v>
      </c>
      <c r="B282" s="237" t="str">
        <f>Capacidades!M872</f>
        <v xml:space="preserve">   </v>
      </c>
      <c r="C282" s="236"/>
      <c r="D282" s="13">
        <f>Organización_Modular!F98</f>
        <v>0</v>
      </c>
      <c r="E282" s="13">
        <f>Organización_Modular!G98</f>
        <v>0</v>
      </c>
      <c r="F282" s="13">
        <f>Organización_Modular!H98</f>
        <v>0</v>
      </c>
      <c r="G282" s="13">
        <f>Organización_Modular!I98</f>
        <v>0</v>
      </c>
      <c r="H282" s="14">
        <f>SUM(F282:G282)</f>
        <v>0</v>
      </c>
      <c r="I282" s="14">
        <f>F282*16</f>
        <v>0</v>
      </c>
      <c r="J282" s="14">
        <f>G282*32</f>
        <v>0</v>
      </c>
      <c r="K282" s="14">
        <f>SUM(I282:J282)</f>
        <v>0</v>
      </c>
      <c r="L282" s="413"/>
      <c r="M282" s="115" t="str">
        <f t="shared" si="5"/>
        <v xml:space="preserve">   </v>
      </c>
    </row>
    <row r="283" spans="1:13" hidden="1" x14ac:dyDescent="0.2">
      <c r="A283" s="418"/>
      <c r="B283" s="237" t="str">
        <f>Capacidades!M873</f>
        <v xml:space="preserve">   </v>
      </c>
      <c r="C283" s="236"/>
      <c r="D283" s="15"/>
      <c r="E283" s="15"/>
      <c r="F283" s="15"/>
      <c r="G283" s="15"/>
      <c r="H283" s="16"/>
      <c r="I283" s="16"/>
      <c r="J283" s="16"/>
      <c r="K283" s="16"/>
      <c r="L283" s="414"/>
      <c r="M283" s="115" t="str">
        <f t="shared" si="5"/>
        <v xml:space="preserve">   </v>
      </c>
    </row>
    <row r="284" spans="1:13" hidden="1" x14ac:dyDescent="0.2">
      <c r="A284" s="418"/>
      <c r="B284" s="237" t="str">
        <f>Capacidades!M874</f>
        <v xml:space="preserve">   </v>
      </c>
      <c r="C284" s="236"/>
      <c r="D284" s="15"/>
      <c r="E284" s="15"/>
      <c r="F284" s="15"/>
      <c r="G284" s="15"/>
      <c r="H284" s="16"/>
      <c r="I284" s="16"/>
      <c r="J284" s="16"/>
      <c r="K284" s="16"/>
      <c r="L284" s="414"/>
      <c r="M284" s="115" t="str">
        <f t="shared" si="5"/>
        <v xml:space="preserve">   </v>
      </c>
    </row>
    <row r="285" spans="1:13" hidden="1" x14ac:dyDescent="0.2">
      <c r="A285" s="418"/>
      <c r="B285" s="237" t="str">
        <f>Capacidades!M875</f>
        <v xml:space="preserve">   </v>
      </c>
      <c r="C285" s="236"/>
      <c r="D285" s="15"/>
      <c r="E285" s="15"/>
      <c r="F285" s="15"/>
      <c r="G285" s="15"/>
      <c r="H285" s="16"/>
      <c r="I285" s="16"/>
      <c r="J285" s="16"/>
      <c r="K285" s="16"/>
      <c r="L285" s="414"/>
      <c r="M285" s="115" t="str">
        <f t="shared" si="5"/>
        <v xml:space="preserve">   </v>
      </c>
    </row>
    <row r="286" spans="1:13" hidden="1" x14ac:dyDescent="0.2">
      <c r="A286" s="418"/>
      <c r="B286" s="237" t="str">
        <f>Capacidades!M876</f>
        <v xml:space="preserve">   </v>
      </c>
      <c r="C286" s="236"/>
      <c r="D286" s="15"/>
      <c r="E286" s="15"/>
      <c r="F286" s="16"/>
      <c r="G286" s="16"/>
      <c r="H286" s="16"/>
      <c r="I286" s="16"/>
      <c r="J286" s="16"/>
      <c r="K286" s="16"/>
      <c r="L286" s="414"/>
      <c r="M286" s="115" t="str">
        <f t="shared" si="5"/>
        <v xml:space="preserve">   </v>
      </c>
    </row>
    <row r="287" spans="1:13" hidden="1" x14ac:dyDescent="0.2">
      <c r="A287" s="418"/>
      <c r="B287" s="237" t="str">
        <f>Capacidades!M877</f>
        <v xml:space="preserve">   </v>
      </c>
      <c r="C287" s="236"/>
      <c r="D287" s="15"/>
      <c r="E287" s="15"/>
      <c r="F287" s="16"/>
      <c r="G287" s="16"/>
      <c r="H287" s="16"/>
      <c r="I287" s="16"/>
      <c r="J287" s="16"/>
      <c r="K287" s="16"/>
      <c r="L287" s="414"/>
      <c r="M287" s="115" t="str">
        <f t="shared" ref="M287:M321" si="6">B287</f>
        <v xml:space="preserve">   </v>
      </c>
    </row>
    <row r="288" spans="1:13" hidden="1" x14ac:dyDescent="0.2">
      <c r="A288" s="418"/>
      <c r="B288" s="237" t="str">
        <f>Capacidades!M878</f>
        <v xml:space="preserve">   </v>
      </c>
      <c r="C288" s="236"/>
      <c r="D288" s="15"/>
      <c r="E288" s="15"/>
      <c r="F288" s="16"/>
      <c r="G288" s="16"/>
      <c r="H288" s="16"/>
      <c r="I288" s="16"/>
      <c r="J288" s="16"/>
      <c r="K288" s="16"/>
      <c r="L288" s="414"/>
      <c r="M288" s="115" t="str">
        <f t="shared" si="6"/>
        <v xml:space="preserve">   </v>
      </c>
    </row>
    <row r="289" spans="1:13" hidden="1" x14ac:dyDescent="0.2">
      <c r="A289" s="418"/>
      <c r="B289" s="237" t="str">
        <f>Capacidades!M879</f>
        <v xml:space="preserve">   </v>
      </c>
      <c r="C289" s="236"/>
      <c r="D289" s="15"/>
      <c r="E289" s="15"/>
      <c r="F289" s="16"/>
      <c r="G289" s="16"/>
      <c r="H289" s="16"/>
      <c r="I289" s="16"/>
      <c r="J289" s="16"/>
      <c r="K289" s="16"/>
      <c r="L289" s="414"/>
      <c r="M289" s="115" t="str">
        <f t="shared" si="6"/>
        <v xml:space="preserve">   </v>
      </c>
    </row>
    <row r="290" spans="1:13" hidden="1" x14ac:dyDescent="0.2">
      <c r="A290" s="418"/>
      <c r="B290" s="237" t="str">
        <f>Capacidades!M880</f>
        <v xml:space="preserve">   </v>
      </c>
      <c r="C290" s="236"/>
      <c r="D290" s="15"/>
      <c r="E290" s="15"/>
      <c r="F290" s="15"/>
      <c r="G290" s="15"/>
      <c r="H290" s="16"/>
      <c r="I290" s="16"/>
      <c r="J290" s="16"/>
      <c r="K290" s="16"/>
      <c r="L290" s="414"/>
      <c r="M290" s="115" t="str">
        <f t="shared" si="6"/>
        <v xml:space="preserve">   </v>
      </c>
    </row>
    <row r="291" spans="1:13" hidden="1" x14ac:dyDescent="0.2">
      <c r="A291" s="419"/>
      <c r="B291" s="237" t="str">
        <f>Capacidades!M881</f>
        <v xml:space="preserve">   </v>
      </c>
      <c r="C291" s="239"/>
      <c r="D291" s="15"/>
      <c r="E291" s="15"/>
      <c r="F291" s="15"/>
      <c r="G291" s="15"/>
      <c r="H291" s="16"/>
      <c r="I291" s="16"/>
      <c r="J291" s="16"/>
      <c r="K291" s="16"/>
      <c r="L291" s="414"/>
      <c r="M291" s="115" t="str">
        <f t="shared" si="6"/>
        <v xml:space="preserve">   </v>
      </c>
    </row>
    <row r="292" spans="1:13" hidden="1" x14ac:dyDescent="0.2">
      <c r="A292" s="417" t="str">
        <f>Capacidades!L882</f>
        <v xml:space="preserve">       </v>
      </c>
      <c r="B292" s="237" t="str">
        <f>Capacidades!M882</f>
        <v xml:space="preserve">   </v>
      </c>
      <c r="C292" s="236"/>
      <c r="D292" s="13">
        <f>Organización_Modular!F99</f>
        <v>0</v>
      </c>
      <c r="E292" s="13">
        <f>Organización_Modular!G99</f>
        <v>0</v>
      </c>
      <c r="F292" s="13">
        <f>Organización_Modular!H99</f>
        <v>0</v>
      </c>
      <c r="G292" s="13">
        <f>Organización_Modular!I99</f>
        <v>0</v>
      </c>
      <c r="H292" s="14">
        <f>SUM(F292:G292)</f>
        <v>0</v>
      </c>
      <c r="I292" s="14">
        <f>F292*16</f>
        <v>0</v>
      </c>
      <c r="J292" s="14">
        <f>G292*32</f>
        <v>0</v>
      </c>
      <c r="K292" s="14">
        <f>SUM(I292:J292)</f>
        <v>0</v>
      </c>
      <c r="L292" s="413"/>
      <c r="M292" s="115" t="str">
        <f t="shared" si="6"/>
        <v xml:space="preserve">   </v>
      </c>
    </row>
    <row r="293" spans="1:13" hidden="1" x14ac:dyDescent="0.2">
      <c r="A293" s="418"/>
      <c r="B293" s="237" t="str">
        <f>Capacidades!M883</f>
        <v xml:space="preserve">   </v>
      </c>
      <c r="C293" s="236"/>
      <c r="D293" s="15"/>
      <c r="E293" s="15"/>
      <c r="F293" s="15"/>
      <c r="G293" s="15"/>
      <c r="H293" s="16"/>
      <c r="I293" s="16"/>
      <c r="J293" s="16"/>
      <c r="K293" s="16"/>
      <c r="L293" s="414"/>
      <c r="M293" s="115" t="str">
        <f t="shared" si="6"/>
        <v xml:space="preserve">   </v>
      </c>
    </row>
    <row r="294" spans="1:13" hidden="1" x14ac:dyDescent="0.2">
      <c r="A294" s="418"/>
      <c r="B294" s="237" t="str">
        <f>Capacidades!M884</f>
        <v xml:space="preserve">   </v>
      </c>
      <c r="C294" s="236"/>
      <c r="D294" s="15"/>
      <c r="E294" s="15"/>
      <c r="F294" s="15"/>
      <c r="G294" s="15"/>
      <c r="H294" s="16"/>
      <c r="I294" s="16"/>
      <c r="J294" s="16"/>
      <c r="K294" s="16"/>
      <c r="L294" s="414"/>
      <c r="M294" s="115" t="str">
        <f t="shared" si="6"/>
        <v xml:space="preserve">   </v>
      </c>
    </row>
    <row r="295" spans="1:13" hidden="1" x14ac:dyDescent="0.2">
      <c r="A295" s="418"/>
      <c r="B295" s="237" t="str">
        <f>Capacidades!M885</f>
        <v xml:space="preserve">   </v>
      </c>
      <c r="C295" s="236"/>
      <c r="D295" s="15"/>
      <c r="E295" s="15"/>
      <c r="F295" s="15"/>
      <c r="G295" s="15"/>
      <c r="H295" s="16"/>
      <c r="I295" s="16"/>
      <c r="J295" s="16"/>
      <c r="K295" s="16"/>
      <c r="L295" s="414"/>
      <c r="M295" s="115" t="str">
        <f t="shared" si="6"/>
        <v xml:space="preserve">   </v>
      </c>
    </row>
    <row r="296" spans="1:13" hidden="1" x14ac:dyDescent="0.2">
      <c r="A296" s="418"/>
      <c r="B296" s="237" t="str">
        <f>Capacidades!M886</f>
        <v xml:space="preserve">   </v>
      </c>
      <c r="C296" s="236"/>
      <c r="D296" s="15"/>
      <c r="E296" s="15"/>
      <c r="F296" s="16"/>
      <c r="G296" s="16"/>
      <c r="H296" s="16"/>
      <c r="I296" s="16"/>
      <c r="J296" s="16"/>
      <c r="K296" s="16"/>
      <c r="L296" s="414"/>
      <c r="M296" s="115" t="str">
        <f t="shared" si="6"/>
        <v xml:space="preserve">   </v>
      </c>
    </row>
    <row r="297" spans="1:13" hidden="1" x14ac:dyDescent="0.2">
      <c r="A297" s="418"/>
      <c r="B297" s="237" t="str">
        <f>Capacidades!M887</f>
        <v xml:space="preserve">   </v>
      </c>
      <c r="C297" s="236"/>
      <c r="D297" s="15"/>
      <c r="E297" s="15"/>
      <c r="F297" s="16"/>
      <c r="G297" s="16"/>
      <c r="H297" s="16"/>
      <c r="I297" s="16"/>
      <c r="J297" s="16"/>
      <c r="K297" s="16"/>
      <c r="L297" s="414"/>
      <c r="M297" s="115" t="str">
        <f t="shared" si="6"/>
        <v xml:space="preserve">   </v>
      </c>
    </row>
    <row r="298" spans="1:13" hidden="1" x14ac:dyDescent="0.2">
      <c r="A298" s="418"/>
      <c r="B298" s="237" t="str">
        <f>Capacidades!M888</f>
        <v xml:space="preserve">   </v>
      </c>
      <c r="C298" s="236"/>
      <c r="D298" s="15"/>
      <c r="E298" s="15"/>
      <c r="F298" s="16"/>
      <c r="G298" s="16"/>
      <c r="H298" s="16"/>
      <c r="I298" s="16"/>
      <c r="J298" s="16"/>
      <c r="K298" s="16"/>
      <c r="L298" s="414"/>
      <c r="M298" s="115" t="str">
        <f t="shared" si="6"/>
        <v xml:space="preserve">   </v>
      </c>
    </row>
    <row r="299" spans="1:13" hidden="1" x14ac:dyDescent="0.2">
      <c r="A299" s="418"/>
      <c r="B299" s="237" t="str">
        <f>Capacidades!M889</f>
        <v xml:space="preserve">   </v>
      </c>
      <c r="C299" s="236"/>
      <c r="D299" s="15"/>
      <c r="E299" s="15"/>
      <c r="F299" s="16"/>
      <c r="G299" s="16"/>
      <c r="H299" s="16"/>
      <c r="I299" s="16"/>
      <c r="J299" s="16"/>
      <c r="K299" s="16"/>
      <c r="L299" s="414"/>
      <c r="M299" s="115" t="str">
        <f t="shared" si="6"/>
        <v xml:space="preserve">   </v>
      </c>
    </row>
    <row r="300" spans="1:13" hidden="1" x14ac:dyDescent="0.2">
      <c r="A300" s="418"/>
      <c r="B300" s="237" t="str">
        <f>Capacidades!M890</f>
        <v xml:space="preserve">   </v>
      </c>
      <c r="C300" s="236"/>
      <c r="D300" s="15"/>
      <c r="E300" s="15"/>
      <c r="F300" s="15"/>
      <c r="G300" s="15"/>
      <c r="H300" s="16"/>
      <c r="I300" s="16"/>
      <c r="J300" s="16"/>
      <c r="K300" s="16"/>
      <c r="L300" s="414"/>
      <c r="M300" s="115" t="str">
        <f t="shared" si="6"/>
        <v xml:space="preserve">   </v>
      </c>
    </row>
    <row r="301" spans="1:13" hidden="1" x14ac:dyDescent="0.2">
      <c r="A301" s="419"/>
      <c r="B301" s="237" t="str">
        <f>Capacidades!M891</f>
        <v xml:space="preserve">   </v>
      </c>
      <c r="C301" s="239"/>
      <c r="D301" s="15"/>
      <c r="E301" s="15"/>
      <c r="F301" s="15"/>
      <c r="G301" s="15"/>
      <c r="H301" s="16"/>
      <c r="I301" s="16"/>
      <c r="J301" s="16"/>
      <c r="K301" s="16"/>
      <c r="L301" s="414"/>
      <c r="M301" s="115" t="str">
        <f t="shared" si="6"/>
        <v xml:space="preserve">   </v>
      </c>
    </row>
    <row r="302" spans="1:13" hidden="1" x14ac:dyDescent="0.2">
      <c r="A302" s="417" t="str">
        <f>Capacidades!L892</f>
        <v xml:space="preserve">       </v>
      </c>
      <c r="B302" s="237" t="str">
        <f>Capacidades!M892</f>
        <v xml:space="preserve">   </v>
      </c>
      <c r="C302" s="236"/>
      <c r="D302" s="13">
        <f>Organización_Modular!F100</f>
        <v>0</v>
      </c>
      <c r="E302" s="13">
        <f>Organización_Modular!G100</f>
        <v>0</v>
      </c>
      <c r="F302" s="13">
        <f>Organización_Modular!H100</f>
        <v>0</v>
      </c>
      <c r="G302" s="13">
        <f>Organización_Modular!I100</f>
        <v>0</v>
      </c>
      <c r="H302" s="14">
        <f>SUM(F302:G302)</f>
        <v>0</v>
      </c>
      <c r="I302" s="14">
        <f>F302*16</f>
        <v>0</v>
      </c>
      <c r="J302" s="14">
        <f>G302*32</f>
        <v>0</v>
      </c>
      <c r="K302" s="14">
        <f>SUM(I302:J302)</f>
        <v>0</v>
      </c>
      <c r="L302" s="413"/>
      <c r="M302" s="115" t="str">
        <f t="shared" si="6"/>
        <v xml:space="preserve">   </v>
      </c>
    </row>
    <row r="303" spans="1:13" hidden="1" x14ac:dyDescent="0.2">
      <c r="A303" s="418"/>
      <c r="B303" s="237" t="str">
        <f>Capacidades!M893</f>
        <v xml:space="preserve">   </v>
      </c>
      <c r="C303" s="236"/>
      <c r="D303" s="15"/>
      <c r="E303" s="15"/>
      <c r="F303" s="15"/>
      <c r="G303" s="15"/>
      <c r="H303" s="16"/>
      <c r="I303" s="16"/>
      <c r="J303" s="16"/>
      <c r="K303" s="16"/>
      <c r="L303" s="414"/>
      <c r="M303" s="115" t="str">
        <f t="shared" si="6"/>
        <v xml:space="preserve">   </v>
      </c>
    </row>
    <row r="304" spans="1:13" hidden="1" x14ac:dyDescent="0.2">
      <c r="A304" s="418"/>
      <c r="B304" s="237" t="str">
        <f>Capacidades!M894</f>
        <v xml:space="preserve">   </v>
      </c>
      <c r="C304" s="236"/>
      <c r="D304" s="15"/>
      <c r="E304" s="15"/>
      <c r="F304" s="15"/>
      <c r="G304" s="15"/>
      <c r="H304" s="16"/>
      <c r="I304" s="16"/>
      <c r="J304" s="16"/>
      <c r="K304" s="16"/>
      <c r="L304" s="414"/>
      <c r="M304" s="115" t="str">
        <f t="shared" si="6"/>
        <v xml:space="preserve">   </v>
      </c>
    </row>
    <row r="305" spans="1:13" hidden="1" x14ac:dyDescent="0.2">
      <c r="A305" s="418"/>
      <c r="B305" s="237" t="str">
        <f>Capacidades!M895</f>
        <v xml:space="preserve">   </v>
      </c>
      <c r="C305" s="236"/>
      <c r="D305" s="15"/>
      <c r="E305" s="15"/>
      <c r="F305" s="15"/>
      <c r="G305" s="15"/>
      <c r="H305" s="16"/>
      <c r="I305" s="16"/>
      <c r="J305" s="16"/>
      <c r="K305" s="16"/>
      <c r="L305" s="414"/>
      <c r="M305" s="115" t="str">
        <f t="shared" si="6"/>
        <v xml:space="preserve">   </v>
      </c>
    </row>
    <row r="306" spans="1:13" hidden="1" x14ac:dyDescent="0.2">
      <c r="A306" s="418"/>
      <c r="B306" s="237" t="str">
        <f>Capacidades!M896</f>
        <v xml:space="preserve">   </v>
      </c>
      <c r="C306" s="236"/>
      <c r="D306" s="15"/>
      <c r="E306" s="15"/>
      <c r="F306" s="16"/>
      <c r="G306" s="16"/>
      <c r="H306" s="16"/>
      <c r="I306" s="16"/>
      <c r="J306" s="16"/>
      <c r="K306" s="16"/>
      <c r="L306" s="414"/>
      <c r="M306" s="115" t="str">
        <f t="shared" si="6"/>
        <v xml:space="preserve">   </v>
      </c>
    </row>
    <row r="307" spans="1:13" hidden="1" x14ac:dyDescent="0.2">
      <c r="A307" s="418"/>
      <c r="B307" s="237" t="str">
        <f>Capacidades!M897</f>
        <v xml:space="preserve">   </v>
      </c>
      <c r="C307" s="236"/>
      <c r="D307" s="15"/>
      <c r="E307" s="15"/>
      <c r="F307" s="16"/>
      <c r="G307" s="16"/>
      <c r="H307" s="16"/>
      <c r="I307" s="16"/>
      <c r="J307" s="16"/>
      <c r="K307" s="16"/>
      <c r="L307" s="414"/>
      <c r="M307" s="115" t="str">
        <f t="shared" si="6"/>
        <v xml:space="preserve">   </v>
      </c>
    </row>
    <row r="308" spans="1:13" hidden="1" x14ac:dyDescent="0.2">
      <c r="A308" s="418"/>
      <c r="B308" s="237" t="str">
        <f>Capacidades!M898</f>
        <v xml:space="preserve">   </v>
      </c>
      <c r="C308" s="236"/>
      <c r="D308" s="15"/>
      <c r="E308" s="15"/>
      <c r="F308" s="16"/>
      <c r="G308" s="16"/>
      <c r="H308" s="16"/>
      <c r="I308" s="16"/>
      <c r="J308" s="16"/>
      <c r="K308" s="16"/>
      <c r="L308" s="414"/>
      <c r="M308" s="115" t="str">
        <f t="shared" si="6"/>
        <v xml:space="preserve">   </v>
      </c>
    </row>
    <row r="309" spans="1:13" hidden="1" x14ac:dyDescent="0.2">
      <c r="A309" s="418"/>
      <c r="B309" s="237" t="str">
        <f>Capacidades!M899</f>
        <v xml:space="preserve">   </v>
      </c>
      <c r="C309" s="236"/>
      <c r="D309" s="15"/>
      <c r="E309" s="15"/>
      <c r="F309" s="16"/>
      <c r="G309" s="16"/>
      <c r="H309" s="16"/>
      <c r="I309" s="16"/>
      <c r="J309" s="16"/>
      <c r="K309" s="16"/>
      <c r="L309" s="414"/>
      <c r="M309" s="115" t="str">
        <f t="shared" si="6"/>
        <v xml:space="preserve">   </v>
      </c>
    </row>
    <row r="310" spans="1:13" hidden="1" x14ac:dyDescent="0.2">
      <c r="A310" s="418"/>
      <c r="B310" s="237" t="str">
        <f>Capacidades!M900</f>
        <v xml:space="preserve">   </v>
      </c>
      <c r="C310" s="236"/>
      <c r="D310" s="15"/>
      <c r="E310" s="15"/>
      <c r="F310" s="15"/>
      <c r="G310" s="15"/>
      <c r="H310" s="16"/>
      <c r="I310" s="16"/>
      <c r="J310" s="16"/>
      <c r="K310" s="16"/>
      <c r="L310" s="414"/>
      <c r="M310" s="115" t="str">
        <f t="shared" si="6"/>
        <v xml:space="preserve">   </v>
      </c>
    </row>
    <row r="311" spans="1:13" hidden="1" x14ac:dyDescent="0.2">
      <c r="A311" s="419"/>
      <c r="B311" s="237" t="str">
        <f>Capacidades!M901</f>
        <v xml:space="preserve">   </v>
      </c>
      <c r="C311" s="239"/>
      <c r="D311" s="15"/>
      <c r="E311" s="15"/>
      <c r="F311" s="15"/>
      <c r="G311" s="15"/>
      <c r="H311" s="16"/>
      <c r="I311" s="16"/>
      <c r="J311" s="16"/>
      <c r="K311" s="16"/>
      <c r="L311" s="414"/>
      <c r="M311" s="115" t="str">
        <f t="shared" si="6"/>
        <v xml:space="preserve">   </v>
      </c>
    </row>
    <row r="312" spans="1:13" hidden="1" x14ac:dyDescent="0.2">
      <c r="A312" s="417" t="str">
        <f>Capacidades!L902</f>
        <v xml:space="preserve">       </v>
      </c>
      <c r="B312" s="237" t="str">
        <f>Capacidades!M902</f>
        <v xml:space="preserve">   </v>
      </c>
      <c r="C312" s="236"/>
      <c r="D312" s="13">
        <f>Organización_Modular!F101</f>
        <v>0</v>
      </c>
      <c r="E312" s="13">
        <f>Organización_Modular!G101</f>
        <v>0</v>
      </c>
      <c r="F312" s="13">
        <f>Organización_Modular!H101</f>
        <v>0</v>
      </c>
      <c r="G312" s="13">
        <f>Organización_Modular!I101</f>
        <v>0</v>
      </c>
      <c r="H312" s="14">
        <f>SUM(F312:G312)</f>
        <v>0</v>
      </c>
      <c r="I312" s="14">
        <f>F312*16</f>
        <v>0</v>
      </c>
      <c r="J312" s="14">
        <f>G312*32</f>
        <v>0</v>
      </c>
      <c r="K312" s="14">
        <f>SUM(I312:J312)</f>
        <v>0</v>
      </c>
      <c r="L312" s="413"/>
      <c r="M312" s="115" t="str">
        <f t="shared" si="6"/>
        <v xml:space="preserve">   </v>
      </c>
    </row>
    <row r="313" spans="1:13" hidden="1" x14ac:dyDescent="0.2">
      <c r="A313" s="418"/>
      <c r="B313" s="237" t="str">
        <f>Capacidades!M903</f>
        <v xml:space="preserve">   </v>
      </c>
      <c r="C313" s="236"/>
      <c r="D313" s="15"/>
      <c r="E313" s="15"/>
      <c r="F313" s="16"/>
      <c r="G313" s="16"/>
      <c r="H313" s="16"/>
      <c r="I313" s="16"/>
      <c r="J313" s="16"/>
      <c r="K313" s="16"/>
      <c r="L313" s="414"/>
      <c r="M313" s="115" t="str">
        <f t="shared" si="6"/>
        <v xml:space="preserve">   </v>
      </c>
    </row>
    <row r="314" spans="1:13" hidden="1" x14ac:dyDescent="0.2">
      <c r="A314" s="418"/>
      <c r="B314" s="237" t="str">
        <f>Capacidades!M904</f>
        <v xml:space="preserve">   </v>
      </c>
      <c r="C314" s="236"/>
      <c r="D314" s="15"/>
      <c r="E314" s="15"/>
      <c r="F314" s="16"/>
      <c r="G314" s="16"/>
      <c r="H314" s="16"/>
      <c r="I314" s="16"/>
      <c r="J314" s="16"/>
      <c r="K314" s="16"/>
      <c r="L314" s="414"/>
      <c r="M314" s="115" t="str">
        <f t="shared" si="6"/>
        <v xml:space="preserve">   </v>
      </c>
    </row>
    <row r="315" spans="1:13" hidden="1" x14ac:dyDescent="0.2">
      <c r="A315" s="418"/>
      <c r="B315" s="237" t="str">
        <f>Capacidades!M905</f>
        <v xml:space="preserve">   </v>
      </c>
      <c r="C315" s="236"/>
      <c r="D315" s="15"/>
      <c r="E315" s="15"/>
      <c r="F315" s="16"/>
      <c r="G315" s="16"/>
      <c r="H315" s="16"/>
      <c r="I315" s="16"/>
      <c r="J315" s="16"/>
      <c r="K315" s="16"/>
      <c r="L315" s="414"/>
      <c r="M315" s="115" t="str">
        <f t="shared" si="6"/>
        <v xml:space="preserve">   </v>
      </c>
    </row>
    <row r="316" spans="1:13" hidden="1" x14ac:dyDescent="0.2">
      <c r="A316" s="418"/>
      <c r="B316" s="237" t="str">
        <f>Capacidades!M906</f>
        <v xml:space="preserve">   </v>
      </c>
      <c r="C316" s="236"/>
      <c r="D316" s="15"/>
      <c r="E316" s="15"/>
      <c r="F316" s="16"/>
      <c r="G316" s="16"/>
      <c r="H316" s="16"/>
      <c r="I316" s="16"/>
      <c r="J316" s="16"/>
      <c r="K316" s="16"/>
      <c r="L316" s="414"/>
      <c r="M316" s="115" t="str">
        <f t="shared" si="6"/>
        <v xml:space="preserve">   </v>
      </c>
    </row>
    <row r="317" spans="1:13" hidden="1" x14ac:dyDescent="0.2">
      <c r="A317" s="418"/>
      <c r="B317" s="237" t="str">
        <f>Capacidades!M907</f>
        <v xml:space="preserve">   </v>
      </c>
      <c r="C317" s="236"/>
      <c r="D317" s="15"/>
      <c r="E317" s="15"/>
      <c r="F317" s="16"/>
      <c r="G317" s="16"/>
      <c r="H317" s="16"/>
      <c r="I317" s="16"/>
      <c r="J317" s="16"/>
      <c r="K317" s="16"/>
      <c r="L317" s="414"/>
      <c r="M317" s="115" t="str">
        <f t="shared" si="6"/>
        <v xml:space="preserve">   </v>
      </c>
    </row>
    <row r="318" spans="1:13" hidden="1" x14ac:dyDescent="0.2">
      <c r="A318" s="418"/>
      <c r="B318" s="237" t="str">
        <f>Capacidades!M908</f>
        <v xml:space="preserve">   </v>
      </c>
      <c r="C318" s="236"/>
      <c r="D318" s="15"/>
      <c r="E318" s="15"/>
      <c r="F318" s="16"/>
      <c r="G318" s="16"/>
      <c r="H318" s="16"/>
      <c r="I318" s="16"/>
      <c r="J318" s="16"/>
      <c r="K318" s="16"/>
      <c r="L318" s="414"/>
      <c r="M318" s="115" t="str">
        <f t="shared" si="6"/>
        <v xml:space="preserve">   </v>
      </c>
    </row>
    <row r="319" spans="1:13" hidden="1" x14ac:dyDescent="0.2">
      <c r="A319" s="418"/>
      <c r="B319" s="237" t="str">
        <f>Capacidades!M909</f>
        <v xml:space="preserve">   </v>
      </c>
      <c r="C319" s="236"/>
      <c r="D319" s="15"/>
      <c r="E319" s="15"/>
      <c r="F319" s="16"/>
      <c r="G319" s="16"/>
      <c r="H319" s="16"/>
      <c r="I319" s="16"/>
      <c r="J319" s="16"/>
      <c r="K319" s="16"/>
      <c r="L319" s="414"/>
      <c r="M319" s="115" t="str">
        <f t="shared" si="6"/>
        <v xml:space="preserve">   </v>
      </c>
    </row>
    <row r="320" spans="1:13" hidden="1" x14ac:dyDescent="0.2">
      <c r="A320" s="418"/>
      <c r="B320" s="237" t="str">
        <f>Capacidades!M910</f>
        <v xml:space="preserve">   </v>
      </c>
      <c r="C320" s="236"/>
      <c r="D320" s="15"/>
      <c r="E320" s="15"/>
      <c r="F320" s="16"/>
      <c r="G320" s="16"/>
      <c r="H320" s="16"/>
      <c r="I320" s="16"/>
      <c r="J320" s="16"/>
      <c r="K320" s="16"/>
      <c r="L320" s="414"/>
      <c r="M320" s="115" t="str">
        <f t="shared" si="6"/>
        <v xml:space="preserve">   </v>
      </c>
    </row>
    <row r="321" spans="1:13" hidden="1" x14ac:dyDescent="0.2">
      <c r="A321" s="419"/>
      <c r="B321" s="237" t="str">
        <f>Capacidades!M911</f>
        <v xml:space="preserve">   </v>
      </c>
      <c r="C321" s="239"/>
      <c r="D321" s="15"/>
      <c r="E321" s="15"/>
      <c r="F321" s="16"/>
      <c r="G321" s="16"/>
      <c r="H321" s="16"/>
      <c r="I321" s="16"/>
      <c r="J321" s="16"/>
      <c r="K321" s="16"/>
      <c r="L321" s="414"/>
      <c r="M321" s="115" t="str">
        <f t="shared" si="6"/>
        <v xml:space="preserve">   </v>
      </c>
    </row>
    <row r="322" spans="1:13" ht="15.75" x14ac:dyDescent="0.2">
      <c r="A322" s="453" t="s">
        <v>104</v>
      </c>
      <c r="B322" s="453"/>
      <c r="C322" s="453"/>
      <c r="D322" s="453"/>
      <c r="E322" s="453"/>
      <c r="F322" s="453"/>
      <c r="G322" s="453"/>
      <c r="H322" s="453"/>
      <c r="I322" s="453"/>
      <c r="J322" s="453"/>
      <c r="K322" s="453"/>
      <c r="L322" s="453"/>
      <c r="M322" s="115" t="str">
        <f>A322</f>
        <v xml:space="preserve">COMPETENCIAS PARA LA EMPLEABILIDAD INCORPORADAS COMO CONTENIDO  TRANSVERSAL </v>
      </c>
    </row>
    <row r="323" spans="1:13" ht="24" customHeight="1" x14ac:dyDescent="0.2">
      <c r="A323" s="428" t="str">
        <f>'M2'!A323:L323</f>
        <v>CE6. Trabajo colaborativo.- Participar de forma activa en el logro de objetivos y metas comunes, integrándose con otras personas con criterio de respeto y justicia, sin estereotipos de género u otros, en un contexto determinado.</v>
      </c>
      <c r="B323" s="428"/>
      <c r="C323" s="428"/>
      <c r="D323" s="428"/>
      <c r="E323" s="428"/>
      <c r="F323" s="428"/>
      <c r="G323" s="428"/>
      <c r="H323" s="428"/>
      <c r="I323" s="428"/>
      <c r="J323" s="428"/>
      <c r="K323" s="428"/>
      <c r="L323" s="428"/>
      <c r="M323" s="115" t="str">
        <f t="shared" ref="M323:M358" si="7">A323</f>
        <v>CE6. Trabajo colaborativo.- Participar de forma activa en el logro de objetivos y metas comunes, integrándose con otras personas con criterio de respeto y justicia, sin estereotipos de género u otros, en un contexto determinado.</v>
      </c>
    </row>
    <row r="324" spans="1:13" ht="24" customHeight="1" x14ac:dyDescent="0.2">
      <c r="A324" s="428" t="str">
        <f>'M2'!A324:L324</f>
        <v>CE7. Liderazgo personal y profesional.- Articular recursos y potencialidades de cada integrante de su equipo logrando un trabajo comprometido, colaborativo, creativo, ético, sensible a su contexto social y ambiente, en pro del bien común.</v>
      </c>
      <c r="B324" s="428"/>
      <c r="C324" s="428"/>
      <c r="D324" s="428"/>
      <c r="E324" s="428"/>
      <c r="F324" s="428"/>
      <c r="G324" s="428"/>
      <c r="H324" s="428"/>
      <c r="I324" s="428"/>
      <c r="J324" s="428"/>
      <c r="K324" s="428"/>
      <c r="L324" s="428"/>
      <c r="M324" s="115" t="str">
        <f t="shared" si="7"/>
        <v>CE7. Liderazgo personal y profesional.- Articular recursos y potencialidades de cada integrante de su equipo logrando un trabajo comprometido, colaborativo, creativo, ético, sensible a su contexto social y ambiente, en pro del bien común.</v>
      </c>
    </row>
    <row r="325" spans="1:13" ht="18.75" hidden="1" customHeight="1" x14ac:dyDescent="0.2">
      <c r="A325" s="428">
        <f>'M2'!A325:L325</f>
        <v>0</v>
      </c>
      <c r="B325" s="428"/>
      <c r="C325" s="428"/>
      <c r="D325" s="428"/>
      <c r="E325" s="428"/>
      <c r="F325" s="428"/>
      <c r="G325" s="428"/>
      <c r="H325" s="428"/>
      <c r="I325" s="428"/>
      <c r="J325" s="428"/>
      <c r="K325" s="428"/>
      <c r="L325" s="428"/>
      <c r="M325" s="115">
        <f t="shared" si="7"/>
        <v>0</v>
      </c>
    </row>
    <row r="326" spans="1:13" ht="25.5" customHeight="1" x14ac:dyDescent="0.2">
      <c r="A326" s="424" t="s">
        <v>90</v>
      </c>
      <c r="B326" s="424"/>
      <c r="C326" s="424" t="s">
        <v>89</v>
      </c>
      <c r="D326" s="424"/>
      <c r="E326" s="424"/>
      <c r="F326" s="424"/>
      <c r="G326" s="424"/>
      <c r="H326" s="424"/>
      <c r="I326" s="424"/>
      <c r="J326" s="424"/>
      <c r="K326" s="424"/>
      <c r="L326" s="424"/>
      <c r="M326" s="115" t="str">
        <f t="shared" si="7"/>
        <v>CAPACIDADES A FORTALECER</v>
      </c>
    </row>
    <row r="327" spans="1:13" ht="26.25" customHeight="1" x14ac:dyDescent="0.2">
      <c r="A327" s="428" t="str">
        <f ca="1">OFFSET($A$9,(ROW()-326)*10-1,0)</f>
        <v xml:space="preserve">UC3.C1 Identificar oportunidades de negocios, según necesidades del mercado y/u objetivos de la empresa.    </v>
      </c>
      <c r="B327" s="428"/>
      <c r="C327" s="441" t="str">
        <f>'M2'!C327:L356</f>
        <v xml:space="preserve">Se ejecutarán las siguientes estrategias para promover el trabajo colaborativo en el programa de estudios de administración de empresas, las cuales serán incluidas en todas las actividades de aprendizaje de las unidades didácticas del plan de estudios.  
1) Para la organización: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De igual forma, se incorporarán las siguientes estrategias para promover el liderazgo: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v>
      </c>
      <c r="D327" s="442"/>
      <c r="E327" s="442"/>
      <c r="F327" s="442"/>
      <c r="G327" s="442"/>
      <c r="H327" s="442"/>
      <c r="I327" s="442"/>
      <c r="J327" s="442"/>
      <c r="K327" s="442"/>
      <c r="L327" s="443"/>
      <c r="M327" s="115" t="str">
        <f t="shared" ca="1" si="7"/>
        <v xml:space="preserve">UC3.C1 Identificar oportunidades de negocios, según necesidades del mercado y/u objetivos de la empresa.    </v>
      </c>
    </row>
    <row r="328" spans="1:13" ht="26.25" customHeight="1" x14ac:dyDescent="0.2">
      <c r="A328" s="428" t="str">
        <f t="shared" ref="A328:A346" ca="1" si="8">OFFSET($A$9,(ROW()-326)*10-1,0)</f>
        <v xml:space="preserve">UC3.C2 Analizar estados financieros, según indicadores de la empresa y normatividad vigente.    </v>
      </c>
      <c r="B328" s="428"/>
      <c r="C328" s="444"/>
      <c r="D328" s="445"/>
      <c r="E328" s="445"/>
      <c r="F328" s="445"/>
      <c r="G328" s="445"/>
      <c r="H328" s="445"/>
      <c r="I328" s="445"/>
      <c r="J328" s="445"/>
      <c r="K328" s="445"/>
      <c r="L328" s="446"/>
      <c r="M328" s="115" t="str">
        <f t="shared" ca="1" si="7"/>
        <v xml:space="preserve">UC3.C2 Analizar estados financieros, según indicadores de la empresa y normatividad vigente.    </v>
      </c>
    </row>
    <row r="329" spans="1:13" ht="26.25" customHeight="1" x14ac:dyDescent="0.2">
      <c r="A329" s="428" t="str">
        <f t="shared" ca="1" si="8"/>
        <v xml:space="preserve">UC3.C3 Formular proyectos empresariales, según necesidades de mercado y/u objetivos de la empresa, cumpliendo la normativa vigente.    </v>
      </c>
      <c r="B329" s="428"/>
      <c r="C329" s="444"/>
      <c r="D329" s="445"/>
      <c r="E329" s="445"/>
      <c r="F329" s="445"/>
      <c r="G329" s="445"/>
      <c r="H329" s="445"/>
      <c r="I329" s="445"/>
      <c r="J329" s="445"/>
      <c r="K329" s="445"/>
      <c r="L329" s="446"/>
      <c r="M329" s="115" t="str">
        <f t="shared" ca="1" si="7"/>
        <v xml:space="preserve">UC3.C3 Formular proyectos empresariales, según necesidades de mercado y/u objetivos de la empresa, cumpliendo la normativa vigente.    </v>
      </c>
    </row>
    <row r="330" spans="1:13" ht="26.25" customHeight="1" x14ac:dyDescent="0.2">
      <c r="A330" s="428" t="str">
        <f t="shared" ca="1" si="8"/>
        <v xml:space="preserve">UC3.C4 Evaluar proyectos empresariales, para establecer su viabilidad, factibilidad y rentabilidad.    </v>
      </c>
      <c r="B330" s="428"/>
      <c r="C330" s="444"/>
      <c r="D330" s="445"/>
      <c r="E330" s="445"/>
      <c r="F330" s="445"/>
      <c r="G330" s="445"/>
      <c r="H330" s="445"/>
      <c r="I330" s="445"/>
      <c r="J330" s="445"/>
      <c r="K330" s="445"/>
      <c r="L330" s="446"/>
      <c r="M330" s="115" t="str">
        <f t="shared" ca="1" si="7"/>
        <v xml:space="preserve">UC3.C4 Evaluar proyectos empresariales, para establecer su viabilidad, factibilidad y rentabilidad.    </v>
      </c>
    </row>
    <row r="331" spans="1:13" ht="26.25" customHeight="1" x14ac:dyDescent="0.2">
      <c r="A331" s="428" t="str">
        <f t="shared" ca="1" si="8"/>
        <v xml:space="preserve">UC3.C5 Ejecutar las actividades del plan operativo de la empresa, teniendo en cuenta el proceso administrativo y los principios generales de la administración.    </v>
      </c>
      <c r="B331" s="428"/>
      <c r="C331" s="444"/>
      <c r="D331" s="445"/>
      <c r="E331" s="445"/>
      <c r="F331" s="445"/>
      <c r="G331" s="445"/>
      <c r="H331" s="445"/>
      <c r="I331" s="445"/>
      <c r="J331" s="445"/>
      <c r="K331" s="445"/>
      <c r="L331" s="446"/>
      <c r="M331" s="115" t="str">
        <f t="shared" ca="1" si="7"/>
        <v xml:space="preserve">UC3.C5 Ejecutar las actividades del plan operativo de la empresa, teniendo en cuenta el proceso administrativo y los principios generales de la administración.    </v>
      </c>
    </row>
    <row r="332" spans="1:13" ht="26.25" customHeight="1" x14ac:dyDescent="0.2">
      <c r="A332" s="428" t="str">
        <f t="shared" ca="1" si="8"/>
        <v xml:space="preserve">UC3.C6 Evaluar las herramientas de financiamiento más adecuadas para las operaciones de la empresa, teniendo en cuenta el cumplimiento de sus obligaciones tributarias.    </v>
      </c>
      <c r="B332" s="428"/>
      <c r="C332" s="444"/>
      <c r="D332" s="445"/>
      <c r="E332" s="445"/>
      <c r="F332" s="445"/>
      <c r="G332" s="445"/>
      <c r="H332" s="445"/>
      <c r="I332" s="445"/>
      <c r="J332" s="445"/>
      <c r="K332" s="445"/>
      <c r="L332" s="446"/>
      <c r="M332" s="115" t="str">
        <f t="shared" ca="1" si="7"/>
        <v xml:space="preserve">UC3.C6 Evaluar las herramientas de financiamiento más adecuadas para las operaciones de la empresa, teniendo en cuenta el cumplimiento de sus obligaciones tributarias.    </v>
      </c>
    </row>
    <row r="333" spans="1:13" ht="26.25" customHeight="1" x14ac:dyDescent="0.2">
      <c r="A333" s="428" t="str">
        <f t="shared" ca="1" si="8"/>
        <v xml:space="preserve">UC3.C7 Evaluar las oportunidades de negocio en el mercado internacional, seleccionando la más pertinente para la empresa.    </v>
      </c>
      <c r="B333" s="428"/>
      <c r="C333" s="444"/>
      <c r="D333" s="445"/>
      <c r="E333" s="445"/>
      <c r="F333" s="445"/>
      <c r="G333" s="445"/>
      <c r="H333" s="445"/>
      <c r="I333" s="445"/>
      <c r="J333" s="445"/>
      <c r="K333" s="445"/>
      <c r="L333" s="446"/>
      <c r="M333" s="115" t="str">
        <f t="shared" ca="1" si="7"/>
        <v xml:space="preserve">UC3.C7 Evaluar las oportunidades de negocio en el mercado internacional, seleccionando la más pertinente para la empresa.    </v>
      </c>
    </row>
    <row r="334" spans="1:13" ht="26.25" customHeight="1" x14ac:dyDescent="0.2">
      <c r="A334" s="428" t="str">
        <f t="shared" ca="1" si="8"/>
        <v xml:space="preserve">UC3.C8 Interpretar la legislación comercial y tributaria, para determinar las obligaciones de la empresa y los procedimientos para cumplirlas oportunamente.    </v>
      </c>
      <c r="B334" s="428"/>
      <c r="C334" s="444"/>
      <c r="D334" s="445"/>
      <c r="E334" s="445"/>
      <c r="F334" s="445"/>
      <c r="G334" s="445"/>
      <c r="H334" s="445"/>
      <c r="I334" s="445"/>
      <c r="J334" s="445"/>
      <c r="K334" s="445"/>
      <c r="L334" s="446"/>
      <c r="M334" s="115" t="str">
        <f t="shared" ca="1" si="7"/>
        <v xml:space="preserve">UC3.C8 Interpretar la legislación comercial y tributaria, para determinar las obligaciones de la empresa y los procedimientos para cumplirlas oportunamente.    </v>
      </c>
    </row>
    <row r="335" spans="1:13" ht="26.25" customHeight="1" x14ac:dyDescent="0.2">
      <c r="A335" s="428" t="str">
        <f t="shared" ca="1" si="8"/>
        <v xml:space="preserve">UC3.C9 Apoyar la gestión comercial de la empresa, aplicando el proceso administrativo con eficiencia, eficacia y ética.    </v>
      </c>
      <c r="B335" s="428"/>
      <c r="C335" s="444"/>
      <c r="D335" s="445"/>
      <c r="E335" s="445"/>
      <c r="F335" s="445"/>
      <c r="G335" s="445"/>
      <c r="H335" s="445"/>
      <c r="I335" s="445"/>
      <c r="J335" s="445"/>
      <c r="K335" s="445"/>
      <c r="L335" s="446"/>
      <c r="M335" s="115" t="str">
        <f t="shared" ca="1" si="7"/>
        <v xml:space="preserve">UC3.C9 Apoyar la gestión comercial de la empresa, aplicando el proceso administrativo con eficiencia, eficacia y ética.    </v>
      </c>
    </row>
    <row r="336" spans="1:13" ht="26.25" customHeight="1" x14ac:dyDescent="0.2">
      <c r="A336" s="428" t="str">
        <f t="shared" ca="1" si="8"/>
        <v xml:space="preserve">UC3.C10 Elaborar información contable mediante software especializado,  de acuerdo a las normas vigentes y a las necesidades de la empresa.    </v>
      </c>
      <c r="B336" s="428"/>
      <c r="C336" s="444"/>
      <c r="D336" s="445"/>
      <c r="E336" s="445"/>
      <c r="F336" s="445"/>
      <c r="G336" s="445"/>
      <c r="H336" s="445"/>
      <c r="I336" s="445"/>
      <c r="J336" s="445"/>
      <c r="K336" s="445"/>
      <c r="L336" s="446"/>
      <c r="M336" s="115" t="str">
        <f t="shared" ca="1" si="7"/>
        <v xml:space="preserve">UC3.C10 Elaborar información contable mediante software especializado,  de acuerdo a las normas vigentes y a las necesidades de la empresa.    </v>
      </c>
    </row>
    <row r="337" spans="1:13" hidden="1" x14ac:dyDescent="0.2">
      <c r="A337" s="428" t="str">
        <f t="shared" ca="1" si="8"/>
        <v xml:space="preserve">       </v>
      </c>
      <c r="B337" s="428"/>
      <c r="C337" s="444"/>
      <c r="D337" s="445"/>
      <c r="E337" s="445"/>
      <c r="F337" s="445"/>
      <c r="G337" s="445"/>
      <c r="H337" s="445"/>
      <c r="I337" s="445"/>
      <c r="J337" s="445"/>
      <c r="K337" s="445"/>
      <c r="L337" s="446"/>
      <c r="M337" s="115" t="str">
        <f t="shared" ca="1" si="7"/>
        <v xml:space="preserve">       </v>
      </c>
    </row>
    <row r="338" spans="1:13" hidden="1" x14ac:dyDescent="0.2">
      <c r="A338" s="428" t="str">
        <f t="shared" ca="1" si="8"/>
        <v xml:space="preserve">       </v>
      </c>
      <c r="B338" s="428"/>
      <c r="C338" s="444"/>
      <c r="D338" s="445"/>
      <c r="E338" s="445"/>
      <c r="F338" s="445"/>
      <c r="G338" s="445"/>
      <c r="H338" s="445"/>
      <c r="I338" s="445"/>
      <c r="J338" s="445"/>
      <c r="K338" s="445"/>
      <c r="L338" s="446"/>
      <c r="M338" s="115" t="str">
        <f t="shared" ca="1" si="7"/>
        <v xml:space="preserve">       </v>
      </c>
    </row>
    <row r="339" spans="1:13" hidden="1" x14ac:dyDescent="0.2">
      <c r="A339" s="428" t="str">
        <f t="shared" ca="1" si="8"/>
        <v xml:space="preserve">       </v>
      </c>
      <c r="B339" s="428"/>
      <c r="C339" s="444"/>
      <c r="D339" s="445"/>
      <c r="E339" s="445"/>
      <c r="F339" s="445"/>
      <c r="G339" s="445"/>
      <c r="H339" s="445"/>
      <c r="I339" s="445"/>
      <c r="J339" s="445"/>
      <c r="K339" s="445"/>
      <c r="L339" s="446"/>
      <c r="M339" s="115" t="str">
        <f t="shared" ca="1" si="7"/>
        <v xml:space="preserve">       </v>
      </c>
    </row>
    <row r="340" spans="1:13" hidden="1" x14ac:dyDescent="0.2">
      <c r="A340" s="428" t="str">
        <f t="shared" ca="1" si="8"/>
        <v xml:space="preserve">       </v>
      </c>
      <c r="B340" s="428"/>
      <c r="C340" s="444"/>
      <c r="D340" s="445"/>
      <c r="E340" s="445"/>
      <c r="F340" s="445"/>
      <c r="G340" s="445"/>
      <c r="H340" s="445"/>
      <c r="I340" s="445"/>
      <c r="J340" s="445"/>
      <c r="K340" s="445"/>
      <c r="L340" s="446"/>
      <c r="M340" s="115" t="str">
        <f t="shared" ca="1" si="7"/>
        <v xml:space="preserve">       </v>
      </c>
    </row>
    <row r="341" spans="1:13" hidden="1" x14ac:dyDescent="0.2">
      <c r="A341" s="428" t="str">
        <f t="shared" ca="1" si="8"/>
        <v xml:space="preserve">       </v>
      </c>
      <c r="B341" s="428"/>
      <c r="C341" s="444"/>
      <c r="D341" s="445"/>
      <c r="E341" s="445"/>
      <c r="F341" s="445"/>
      <c r="G341" s="445"/>
      <c r="H341" s="445"/>
      <c r="I341" s="445"/>
      <c r="J341" s="445"/>
      <c r="K341" s="445"/>
      <c r="L341" s="446"/>
      <c r="M341" s="115" t="str">
        <f t="shared" ca="1" si="7"/>
        <v xml:space="preserve">       </v>
      </c>
    </row>
    <row r="342" spans="1:13" hidden="1" x14ac:dyDescent="0.2">
      <c r="A342" s="428" t="str">
        <f t="shared" ca="1" si="8"/>
        <v xml:space="preserve">       </v>
      </c>
      <c r="B342" s="428"/>
      <c r="C342" s="444"/>
      <c r="D342" s="445"/>
      <c r="E342" s="445"/>
      <c r="F342" s="445"/>
      <c r="G342" s="445"/>
      <c r="H342" s="445"/>
      <c r="I342" s="445"/>
      <c r="J342" s="445"/>
      <c r="K342" s="445"/>
      <c r="L342" s="446"/>
      <c r="M342" s="115" t="str">
        <f t="shared" ca="1" si="7"/>
        <v xml:space="preserve">       </v>
      </c>
    </row>
    <row r="343" spans="1:13" hidden="1" x14ac:dyDescent="0.2">
      <c r="A343" s="428" t="str">
        <f t="shared" ca="1" si="8"/>
        <v xml:space="preserve">       </v>
      </c>
      <c r="B343" s="428"/>
      <c r="C343" s="444"/>
      <c r="D343" s="445"/>
      <c r="E343" s="445"/>
      <c r="F343" s="445"/>
      <c r="G343" s="445"/>
      <c r="H343" s="445"/>
      <c r="I343" s="445"/>
      <c r="J343" s="445"/>
      <c r="K343" s="445"/>
      <c r="L343" s="446"/>
      <c r="M343" s="115" t="str">
        <f t="shared" ca="1" si="7"/>
        <v xml:space="preserve">       </v>
      </c>
    </row>
    <row r="344" spans="1:13" hidden="1" x14ac:dyDescent="0.2">
      <c r="A344" s="428" t="str">
        <f t="shared" ca="1" si="8"/>
        <v xml:space="preserve">       </v>
      </c>
      <c r="B344" s="428"/>
      <c r="C344" s="444"/>
      <c r="D344" s="445"/>
      <c r="E344" s="445"/>
      <c r="F344" s="445"/>
      <c r="G344" s="445"/>
      <c r="H344" s="445"/>
      <c r="I344" s="445"/>
      <c r="J344" s="445"/>
      <c r="K344" s="445"/>
      <c r="L344" s="446"/>
      <c r="M344" s="115" t="str">
        <f t="shared" ca="1" si="7"/>
        <v xml:space="preserve">       </v>
      </c>
    </row>
    <row r="345" spans="1:13" hidden="1" x14ac:dyDescent="0.2">
      <c r="A345" s="428" t="str">
        <f ca="1">OFFSET($A$9,(ROW()-326)*10-1,0)</f>
        <v xml:space="preserve">       </v>
      </c>
      <c r="B345" s="428"/>
      <c r="C345" s="444"/>
      <c r="D345" s="445"/>
      <c r="E345" s="445"/>
      <c r="F345" s="445"/>
      <c r="G345" s="445"/>
      <c r="H345" s="445"/>
      <c r="I345" s="445"/>
      <c r="J345" s="445"/>
      <c r="K345" s="445"/>
      <c r="L345" s="446"/>
      <c r="M345" s="115" t="str">
        <f t="shared" ca="1" si="7"/>
        <v xml:space="preserve">       </v>
      </c>
    </row>
    <row r="346" spans="1:13" hidden="1" x14ac:dyDescent="0.2">
      <c r="A346" s="428" t="str">
        <f t="shared" ca="1" si="8"/>
        <v xml:space="preserve">       </v>
      </c>
      <c r="B346" s="428"/>
      <c r="C346" s="444"/>
      <c r="D346" s="445"/>
      <c r="E346" s="445"/>
      <c r="F346" s="445"/>
      <c r="G346" s="445"/>
      <c r="H346" s="445"/>
      <c r="I346" s="445"/>
      <c r="J346" s="445"/>
      <c r="K346" s="445"/>
      <c r="L346" s="446"/>
      <c r="M346" s="115" t="str">
        <f t="shared" ca="1" si="7"/>
        <v xml:space="preserve">       </v>
      </c>
    </row>
    <row r="347" spans="1:13" x14ac:dyDescent="0.2">
      <c r="A347" s="428" t="str">
        <f ca="1">OFFSET($A$213,(ROW()-346)*10-1,0)</f>
        <v xml:space="preserve">CE4.C1 Aplicar principios y valores éticos - deontológicos en su contexto social y laboral, respetando las normas del bien común y códigos de ética profesional.      </v>
      </c>
      <c r="B347" s="428"/>
      <c r="C347" s="444"/>
      <c r="D347" s="445"/>
      <c r="E347" s="445"/>
      <c r="F347" s="445"/>
      <c r="G347" s="445"/>
      <c r="H347" s="445"/>
      <c r="I347" s="445"/>
      <c r="J347" s="445"/>
      <c r="K347" s="445"/>
      <c r="L347" s="446"/>
      <c r="M347" s="115" t="str">
        <f t="shared" ca="1" si="7"/>
        <v xml:space="preserve">CE4.C1 Aplicar principios y valores éticos - deontológicos en su contexto social y laboral, respetando las normas del bien común y códigos de ética profesional.      </v>
      </c>
    </row>
    <row r="348" spans="1:13" x14ac:dyDescent="0.2">
      <c r="A348" s="428" t="str">
        <f t="shared" ref="A348:A356" ca="1" si="9">OFFSET($A$213,(ROW()-346)*10-1,0)</f>
        <v xml:space="preserve">CE6.C1 Diseñar un proyecto de innovación tecnológica aplicada que contribuya a la solución de un problema concreto de su área laboral realizando la transferencia tecnológica a la sociedad y teniendo en cuenta los criterios de pertinencia y ética.      </v>
      </c>
      <c r="B348" s="428"/>
      <c r="C348" s="444"/>
      <c r="D348" s="445"/>
      <c r="E348" s="445"/>
      <c r="F348" s="445"/>
      <c r="G348" s="445"/>
      <c r="H348" s="445"/>
      <c r="I348" s="445"/>
      <c r="J348" s="445"/>
      <c r="K348" s="445"/>
      <c r="L348" s="446"/>
      <c r="M348" s="115" t="str">
        <f t="shared" ca="1" si="7"/>
        <v xml:space="preserve">CE6.C1 Diseñar un proyecto de innovación tecnológica aplicada que contribuya a la solución de un problema concreto de su área laboral realizando la transferencia tecnológica a la sociedad y teniendo en cuenta los criterios de pertinencia y ética.      </v>
      </c>
    </row>
    <row r="349" spans="1:13" hidden="1" x14ac:dyDescent="0.2">
      <c r="A349" s="428" t="str">
        <f t="shared" ca="1" si="9"/>
        <v xml:space="preserve">       </v>
      </c>
      <c r="B349" s="428"/>
      <c r="C349" s="444"/>
      <c r="D349" s="445"/>
      <c r="E349" s="445"/>
      <c r="F349" s="445"/>
      <c r="G349" s="445"/>
      <c r="H349" s="445"/>
      <c r="I349" s="445"/>
      <c r="J349" s="445"/>
      <c r="K349" s="445"/>
      <c r="L349" s="446"/>
      <c r="M349" s="115" t="str">
        <f t="shared" ca="1" si="7"/>
        <v xml:space="preserve">       </v>
      </c>
    </row>
    <row r="350" spans="1:13" hidden="1" x14ac:dyDescent="0.2">
      <c r="A350" s="428" t="str">
        <f t="shared" ca="1" si="9"/>
        <v xml:space="preserve">       </v>
      </c>
      <c r="B350" s="428"/>
      <c r="C350" s="444"/>
      <c r="D350" s="445"/>
      <c r="E350" s="445"/>
      <c r="F350" s="445"/>
      <c r="G350" s="445"/>
      <c r="H350" s="445"/>
      <c r="I350" s="445"/>
      <c r="J350" s="445"/>
      <c r="K350" s="445"/>
      <c r="L350" s="446"/>
      <c r="M350" s="115" t="str">
        <f t="shared" ca="1" si="7"/>
        <v xml:space="preserve">       </v>
      </c>
    </row>
    <row r="351" spans="1:13" hidden="1" x14ac:dyDescent="0.2">
      <c r="A351" s="428" t="str">
        <f t="shared" ca="1" si="9"/>
        <v xml:space="preserve">       </v>
      </c>
      <c r="B351" s="428"/>
      <c r="C351" s="444"/>
      <c r="D351" s="445"/>
      <c r="E351" s="445"/>
      <c r="F351" s="445"/>
      <c r="G351" s="445"/>
      <c r="H351" s="445"/>
      <c r="I351" s="445"/>
      <c r="J351" s="445"/>
      <c r="K351" s="445"/>
      <c r="L351" s="446"/>
      <c r="M351" s="115" t="str">
        <f t="shared" ca="1" si="7"/>
        <v xml:space="preserve">       </v>
      </c>
    </row>
    <row r="352" spans="1:13" hidden="1" x14ac:dyDescent="0.2">
      <c r="A352" s="428" t="str">
        <f t="shared" ca="1" si="9"/>
        <v xml:space="preserve">       </v>
      </c>
      <c r="B352" s="428"/>
      <c r="C352" s="444"/>
      <c r="D352" s="445"/>
      <c r="E352" s="445"/>
      <c r="F352" s="445"/>
      <c r="G352" s="445"/>
      <c r="H352" s="445"/>
      <c r="I352" s="445"/>
      <c r="J352" s="445"/>
      <c r="K352" s="445"/>
      <c r="L352" s="446"/>
      <c r="M352" s="115" t="str">
        <f t="shared" ca="1" si="7"/>
        <v xml:space="preserve">       </v>
      </c>
    </row>
    <row r="353" spans="1:13" hidden="1" x14ac:dyDescent="0.2">
      <c r="A353" s="428" t="str">
        <f t="shared" ca="1" si="9"/>
        <v xml:space="preserve">       </v>
      </c>
      <c r="B353" s="428"/>
      <c r="C353" s="444"/>
      <c r="D353" s="445"/>
      <c r="E353" s="445"/>
      <c r="F353" s="445"/>
      <c r="G353" s="445"/>
      <c r="H353" s="445"/>
      <c r="I353" s="445"/>
      <c r="J353" s="445"/>
      <c r="K353" s="445"/>
      <c r="L353" s="446"/>
      <c r="M353" s="115" t="str">
        <f t="shared" ca="1" si="7"/>
        <v xml:space="preserve">       </v>
      </c>
    </row>
    <row r="354" spans="1:13" hidden="1" x14ac:dyDescent="0.2">
      <c r="A354" s="428" t="str">
        <f t="shared" ca="1" si="9"/>
        <v xml:space="preserve">       </v>
      </c>
      <c r="B354" s="428"/>
      <c r="C354" s="444"/>
      <c r="D354" s="445"/>
      <c r="E354" s="445"/>
      <c r="F354" s="445"/>
      <c r="G354" s="445"/>
      <c r="H354" s="445"/>
      <c r="I354" s="445"/>
      <c r="J354" s="445"/>
      <c r="K354" s="445"/>
      <c r="L354" s="446"/>
      <c r="M354" s="115" t="str">
        <f t="shared" ca="1" si="7"/>
        <v xml:space="preserve">       </v>
      </c>
    </row>
    <row r="355" spans="1:13" hidden="1" x14ac:dyDescent="0.2">
      <c r="A355" s="428" t="str">
        <f t="shared" ca="1" si="9"/>
        <v xml:space="preserve">       </v>
      </c>
      <c r="B355" s="428"/>
      <c r="C355" s="444"/>
      <c r="D355" s="445"/>
      <c r="E355" s="445"/>
      <c r="F355" s="445"/>
      <c r="G355" s="445"/>
      <c r="H355" s="445"/>
      <c r="I355" s="445"/>
      <c r="J355" s="445"/>
      <c r="K355" s="445"/>
      <c r="L355" s="446"/>
      <c r="M355" s="115" t="str">
        <f t="shared" ca="1" si="7"/>
        <v xml:space="preserve">       </v>
      </c>
    </row>
    <row r="356" spans="1:13" hidden="1" x14ac:dyDescent="0.2">
      <c r="A356" s="428" t="str">
        <f t="shared" ca="1" si="9"/>
        <v xml:space="preserve">       </v>
      </c>
      <c r="B356" s="428"/>
      <c r="C356" s="447"/>
      <c r="D356" s="448"/>
      <c r="E356" s="448"/>
      <c r="F356" s="448"/>
      <c r="G356" s="448"/>
      <c r="H356" s="448"/>
      <c r="I356" s="448"/>
      <c r="J356" s="448"/>
      <c r="K356" s="448"/>
      <c r="L356" s="449"/>
      <c r="M356" s="115" t="str">
        <f t="shared" ca="1" si="7"/>
        <v xml:space="preserve">       </v>
      </c>
    </row>
    <row r="357" spans="1:13" s="64" customFormat="1" ht="18" customHeight="1" x14ac:dyDescent="0.2">
      <c r="A357" s="453" t="str">
        <f>'M1'!A357:L357</f>
        <v>EXPERIENCIAS FORMATIVAS EN SITUACIONES REALES DE TRABAJO (EFSRT)</v>
      </c>
      <c r="B357" s="453"/>
      <c r="C357" s="453"/>
      <c r="D357" s="453"/>
      <c r="E357" s="453"/>
      <c r="F357" s="453"/>
      <c r="G357" s="453"/>
      <c r="H357" s="453"/>
      <c r="I357" s="453"/>
      <c r="J357" s="453"/>
      <c r="K357" s="453"/>
      <c r="L357" s="45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54" t="str">
        <f>'M1'!C358:J358</f>
        <v>DESCRIPCIÓN DE LA ESTRATEGIA PARA LA IMPLEMENTACIÓN DE LA EFSRT (2)</v>
      </c>
      <c r="D358" s="454"/>
      <c r="E358" s="454"/>
      <c r="F358" s="454"/>
      <c r="G358" s="454"/>
      <c r="H358" s="454"/>
      <c r="I358" s="454"/>
      <c r="J358" s="454"/>
      <c r="K358" s="223" t="str">
        <f>'M1'!K358</f>
        <v>CRÉDITOS</v>
      </c>
      <c r="L358" s="223" t="str">
        <f>'M1'!L358</f>
        <v>HORAS (P)</v>
      </c>
      <c r="M358" s="115" t="str">
        <f t="shared" si="7"/>
        <v>LUGAR PARA EL DESARROLLO DE LA EFSRT</v>
      </c>
    </row>
    <row r="359" spans="1:13" s="64" customFormat="1" ht="362.25" customHeight="1" x14ac:dyDescent="0.2">
      <c r="A359" s="234" t="s">
        <v>143</v>
      </c>
      <c r="B359" s="234" t="s">
        <v>858</v>
      </c>
      <c r="C359" s="450" t="s">
        <v>973</v>
      </c>
      <c r="D359" s="451"/>
      <c r="E359" s="451"/>
      <c r="F359" s="451"/>
      <c r="G359" s="451"/>
      <c r="H359" s="451"/>
      <c r="I359" s="451"/>
      <c r="J359" s="452"/>
      <c r="K359" s="19">
        <f>Organización_Modular!I102</f>
        <v>4</v>
      </c>
      <c r="L359" s="20">
        <f>K359*32</f>
        <v>128</v>
      </c>
      <c r="M359" s="115" t="str">
        <f>C359</f>
        <v>• Mediante el desarrollo de proyectos productivos de bienes y servicios que se desarrollan en el IES, vinculados al desarrollo de capacidades del plan de estudios.  
• Mediante el desarrollo de actividades conexas a los procesos institucionales; las cuales deben estar vinculadas al desarrollo de capacidades del plan de estudios. 
Estrategias: 
De Organización 
En proyectos productivos o actividades productivas institucionales:
1. La Institución educativa cuenta con Proyectos productivos de bienes y servicios, donde se incorporan a los estudiante de acuerdo a las capacidades a fortalecer.
2. El Programa de Estudios del IES identifica las capacidades a fortalecer durante el desarrollo de la experiencia formativa, así como la duración en horas del desarrollo de las experiencias formativas. 
3. El Programa de estudios aprueba el PLan de Prácticas (con actividades y tiempos a desarrollar) 
De ejecución 
El plan de prácticas contiene las actividades y desempeños a realizar por el estudiante. 
De acompañamiento y monitoreo
1. El Instituto designa a un docente del Programa de estudios para realizar el acompañamiento, seguimiento y monitoreo durante el desarrollo de las experiencias formativas. 
2. El estudiante tiene información sobre los criterios e indicadores de su desempeño durante la ejecución de las experiencias formativas.
3. El docente cuenta con instrumentos de registro.
4. El docente que acompaña el proceso informa sobre las actividades y desempeño del estudiante. 
De evaluación
1. El desempeño del estudiante será evaluado a través de criterios establecidos por la institución educativa y estará a cargo del responsable técnico del proyecto o la actividad productiva.
2. La evaluación toma como referencia los indicadores de logro de las competencias del  Programa de estudios, para determinar el logro de las Competencias asociadas al Módulo. 
3. La evaluación es realizada por el responsable de la ejecución del Proyecto Productivo en el IES.
De certificación y registro</v>
      </c>
    </row>
    <row r="360" spans="1:13" s="64" customFormat="1" hidden="1" x14ac:dyDescent="0.2">
      <c r="A360" s="234"/>
      <c r="B360" s="234"/>
      <c r="C360" s="450" t="s">
        <v>972</v>
      </c>
      <c r="D360" s="451"/>
      <c r="E360" s="451"/>
      <c r="F360" s="451"/>
      <c r="G360" s="451"/>
      <c r="H360" s="451"/>
      <c r="I360" s="451"/>
      <c r="J360" s="452"/>
      <c r="K360" s="112"/>
      <c r="L360" s="113"/>
      <c r="M360" s="115" t="str">
        <f>C360</f>
        <v>falta</v>
      </c>
    </row>
    <row r="361" spans="1:13" ht="29.25" customHeight="1" x14ac:dyDescent="0.2">
      <c r="A361" s="396" t="str">
        <f>'M1'!A361</f>
        <v>(1) Colocar el nombre del espacio, área u otros, donde se desarrolla las EFSRT
(2) Realizar una breve descripción respecto al desarrollo de las EFSRT, según el lugar de realización.</v>
      </c>
      <c r="B361" s="397"/>
      <c r="M361" s="115" t="str">
        <f>A361</f>
        <v>(1) Colocar el nombre del espacio, área u otros, donde se desarrolla las EFSRT
(2) Realizar una breve descripción respecto al desarrollo de las EFSRT, según el lugar de realización.</v>
      </c>
    </row>
    <row r="362" spans="1:13" hidden="1" x14ac:dyDescent="0.2">
      <c r="A362" s="183" t="s">
        <v>142</v>
      </c>
      <c r="B362" s="184" t="s">
        <v>146</v>
      </c>
      <c r="M362" s="116"/>
    </row>
    <row r="363" spans="1:13" hidden="1" x14ac:dyDescent="0.2">
      <c r="A363" s="183" t="s">
        <v>143</v>
      </c>
      <c r="B363" s="184" t="s">
        <v>147</v>
      </c>
      <c r="M363" s="116"/>
    </row>
    <row r="364" spans="1:13" hidden="1" x14ac:dyDescent="0.2">
      <c r="A364" s="183"/>
      <c r="B364" s="184" t="s">
        <v>150</v>
      </c>
    </row>
    <row r="365" spans="1:13" hidden="1" x14ac:dyDescent="0.2">
      <c r="A365" s="183"/>
      <c r="B365" s="184" t="s">
        <v>148</v>
      </c>
    </row>
    <row r="366" spans="1:13" hidden="1" x14ac:dyDescent="0.2">
      <c r="A366" s="183"/>
      <c r="B366" s="184" t="s">
        <v>149</v>
      </c>
    </row>
    <row r="367" spans="1:13" hidden="1" x14ac:dyDescent="0.2">
      <c r="A367" s="172"/>
      <c r="B367" s="184" t="s">
        <v>151</v>
      </c>
    </row>
  </sheetData>
  <sheetProtection formatRows="0" autoFilter="0"/>
  <autoFilter xmlns:x14="http://schemas.microsoft.com/office/spreadsheetml/2009/9/main" ref="A16:M367">
    <filterColumn colId="5" showButton="0"/>
    <filterColumn colId="8" showButton="0"/>
    <filterColumn colId="12">
      <filters>
        <mc:AlternateContent xmlns:mc="http://schemas.openxmlformats.org/markup-compatibility/2006">
          <mc:Choice Requires="x14">
            <x14:filter val="(1) Colocar el nombre del espacio, área u otros, donde se desarrolla las EFSRT_x000a_(2) Realizar una breve descripción respecto al desarrollo de las EFSRT, según el lugar de realización."/>
            <x14:filter val="C1,I1 Explora su entorno  para identificar ideas de mejora significativas u originales a problemas, necesidades u oportunidades de su contexto social, cultural y productivo."/>
            <x14:filter val="C1,I2 Analiza  su entorno laboral  aplicando las técnicas e instrumentos de observación, para la identificación del problema de estudio, orientado a la innovación tecnológica."/>
            <x14:filter val="C1,I3 Analiza  la viabilidad de las ideas de mejora planteadas en función a los recursos, oportunidades y factibilidad de su contexto social, cultural y productivo."/>
            <x14:filter val="C1,I4 Plantea el esquema del proyecto de innovación tecnológica considerando el propósito y solución del problema central identificado."/>
            <x14:filter val="C1,I5 Diseña un prototipo de la innovación tecnológica aplicada, teniendo en cuenta la metodología, diseños experimentales, sistemas de registro, factores y variables a estudiar."/>
            <x14:filter val="C1,I6 Propone la transferencia tecnológica a la sociedad evaluando los resultados de la aplicación en el mercado laboral y su funcionalidad teniendo en cuenta la responsabilidad social de las instituciones educativas de Educación superior"/>
            <x14:filter val="C1.I1 Identifica los principios y valores éticos y deontológicos en el marco de sus relaciones sociales y laborales."/>
            <x14:filter val="C1.I1 Realiza la búsqueda de oportunidades de negocios evaluando las necesidades del mercado, de acuerdo a los objetivos de la empresa."/>
            <x14:filter val="C1.I2 Actúa con honestidad, honradez, integridad en su rol como estudiante, fomentando una cultura transparente, orientada a l bien común en su contexto social."/>
            <x14:filter val="C1.I2 Elabora informes evaluando las oportunidades y riesgos detectados, de acuerdo a las indicaciones del profesional responsable, para facilitar la toma de decisiones."/>
            <x14:filter val="C1.I3 Aplica los códigos de ética en su quehacer profesional de manera autónoma, con responsabilidad haciendo uso eficiente de los recursos."/>
            <x14:filter val="C1.I3 Formula planes de negocios para aprovechar las oportunidades y enfrentar los riesgos detectados evaluando las variables del entorno, de acuerdo a las indicaciones del profesional responsable, para facilitar la toma de decisiones."/>
            <x14:filter val="C1.I4 Actúa correcta y éticamente desde los múltiples roles que como persona asume fomentando una cultura transparente anti corrupción, orientada al bien común y a la ética profesional."/>
            <x14:filter val="C1.I5 Identifica los principios de la democracia para la optimización de sus relaciones interpersonales"/>
            <x14:filter val="C1.I6 Establece en acuerdo con otras personas, tareas y objetivos donde se evidencie la inclusión, participación y búsqueda del bien común."/>
            <x14:filter val="C1.I7 Demuestra respeto  por la diversidad y dignidad de las personas en su cotidianeidad."/>
            <x14:filter val="C10.I1 Procesa reportes y estados financieros, de acuerdo a las normas vigentes y las necesidades de la empresa, utilizando software especializado."/>
            <x14:filter val="C10.I2 Prepara reportes de costos históricos y proyectados, de acuerdo a las pautas dadas por el profesional responsable."/>
            <x14:filter val="C10.I3 Suministra información de los presupuestos, de acuerdo a las necesidades  y procedimientos de la empresa  para el cumplimiento de sus objetivos."/>
            <x14:filter val="C2.I1  Revisa los estados financieros de la empresa, aplicando los ratios de liquidez, solvencia, rentabilidad y gestión."/>
            <x14:filter val="C2.I2 Prepara reportes relativos a los estados financieros con indicadores, de acuerdo a la normatividad vigente y a las necesidades de la empresa."/>
            <x14:filter val="C2.I3 Opina sobre los resultados de la gestión, según indicadores y alcances de la empresa y en base a los informes y estados financieros."/>
            <x14:filter val="C3.I1 Elabora perfiles de proyecto, de acuerdo a las políticas y procedimientos de la empresa."/>
            <x14:filter val="C3.I2 Elabora estudios de pre- factibilidad, de acuerdo a las políticas, características  y procedimientos de la empresa."/>
            <x14:filter val="C3.I3 Elabora informes sobre el desarrollo de proyectos, de acuerdo a las necesidades y pautas de la empresa."/>
            <x14:filter val="C4.I1 Analiza la factibilidad de los proyectos empresariales brindados, de acuerdo a procedimientos e indicadores proporcionados por la empresa."/>
            <x14:filter val="C4.I2 Elabora reportes relativos a los hallazgos en el proyecto, de acuerdo a las pautas establecidas por la empresa."/>
            <x14:filter val="C4.I3 Apoya en la selección del proyecto más adecuado, tomando en cuenta los principales indicadores: TIR, VAN, beneficio/costo y periodo de recuperación."/>
            <x14:filter val="C5.I1 Realiza las actividades planificadas en el Plan operativo con efectividad y ética, preocupándose de la trazabilidad de su accionar, según las políticas establecidas por la empresa."/>
            <x14:filter val="C5.I2 Mide los resultados de gestión y logros de la empresa, implementando tableros de comando y herramientas similares."/>
            <x14:filter val="C5.I3 Reporta resultados de gestión, basados en las mediciones realizadas con las herramientas de control implementadas."/>
            <x14:filter val="C6.I1 Identifica las fuentes de financiamiento existentes en el sistema financiero, elaborando reportes comparativos de sus ventajas y desventajas."/>
            <x14:filter val="C6.I2 Sugiere las fuentes de financiamiento y las operaciones bancarias más adecuadas para la empresa sustentando su elección, teniendo en cuenta las políticas de la empresa."/>
            <x14:filter val="C6.I3 Evaluar los tributos generados por el uso de las herramientas de financiamiento a aplicar, considerando los beneficios para la empresa."/>
            <x14:filter val="C7.I1 Elabora matrices de identificación y selección de mercados utilizando herramientas informáticas y fuentes secundarias, de acuerdo a procedimientos verificables establecidos por la empresa."/>
            <x14:filter val="C7.I2 Determina la viabilidad y objetivos de mercado, utilizando la matriz de segmentación de mercados internacionales."/>
            <x14:filter val="C7.I3 Participa en la elaboración de planes de negocios internacionales, utilizando el proceso de planificación."/>
            <x14:filter val="C7.I4 Participa en la ejecución de Plan de Negocios Internacionales aprobado, con efectividad y ética, coordinando con las áreas de la empresa involucradas, de acuerdo a las políticas de la empresa."/>
            <x14:filter val="C8.I1 Determina los procedimientos comerciales aplicables a la empresa, de acuerdo a lo establecido en la normatividad vigente."/>
            <x14:filter val="C8.I2 Calcula los tributos, tasas e impuestos que afectan a la empresa, de acuerdo a los procedimientos legales vigentes."/>
            <x14:filter val="C8.I3 Elabora reportes tributarios básicos, de acuerdo a las necesidades de control de la empresa."/>
            <x14:filter val="C9.I1 Aplica el proceso administrativo a la gestión comercial, en el marco del plan estratégico y operativo de marketing."/>
            <x14:filter val="C9.I2 Controla el proceso de ventas, emitiendo reportes con la periodicidad y características indicada por la empresa."/>
            <x14:filter val="C9.I3 Emite reportes de marketing, según los tópicos que le indica la gerencia del área."/>
            <x14:filter val="CAPACIDADES A FORTALECER"/>
            <x14:filter val="CAPACIDADES DE EMPLEABILIDAD"/>
            <x14:filter val="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_x000a__x000a_CE6.Innovación.- Desarrollar procedimientos sistemáticos enfocados en la mejora significativa u original de un proceso, producto o servicio respondiendo a un problema, una necesidad o una oportunidad del sector productivo y educativo, el IES y la sociedad_x000a__x000a__x000a_"/>
            <x14:filter val="CE4.C1 Aplicar principios y valores éticos - deontológicos en su contexto social y laboral, respetando las normas del bien común y códigos de ética profesional."/>
            <x14:filter val="CE6. Trabajo colaborativo.- Participar de forma activa en el logro de objetivos y metas comunes, integrándose con otras personas con criterio de respeto y justicia, sin estereotipos de género u otros, en un contexto determinado."/>
            <x14:filter val="CE6.C1 Diseñar un proyecto de innovación tecnológica aplicada que contribuya a la solución de un problema concreto de su área laboral realizando la transferencia tecnológica a la sociedad y teniendo en cuenta los criterios de pertinencia y ética."/>
            <x14:filter val="CE7. Liderazgo personal y profesional.- Articular recursos y potencialidades de cada integrante de su equipo logrando un trabajo comprometido, colaborativo, creativo, ético, sensible a su contexto social y ambiente, en pro del bien común."/>
            <x14:filter val="COMPETENCIAS PARA LA EMPLEABILIDAD INCORPORADAS COMO CONTENIDO  TRANSVERSAL"/>
            <x14:filter val="COMPETENCIAS PARA LA EMPLEABILIDAD INCORPORADAS MEDIANTE UNIDAD DIDÁCTICA"/>
            <x14:filter val="EXPERIENCIAS FORMATIVAS EN SITUACIONES REALES DE TRABAJO (EFSRT)"/>
            <x14:filter val="falta"/>
            <x14:filter val="LUGAR PARA EL DESARROLLO DE LA EFSRT"/>
            <x14:filter val="UC3.C1 Identificar oportunidades de negocios, según necesidades del mercado y/u objetivos de la empresa."/>
            <x14:filter val="UC3.C10 Elaborar información contable mediante software especializado,  de acuerdo a las normas vigentes y a las necesidades de la empresa."/>
            <x14:filter val="UC3.C2 Analizar estados financieros, según indicadores de la empresa y normatividad vigente."/>
            <x14:filter val="UC3.C3 Formular proyectos empresariales, según necesidades de mercado y/u objetivos de la empresa, cumpliendo la normativa vigente."/>
            <x14:filter val="UC3.C4 Evaluar proyectos empresariales, para establecer su viabilidad, factibilidad y rentabilidad."/>
            <x14:filter val="UC3.C5 Ejecutar las actividades del plan operativo de la empresa, teniendo en cuenta el proceso administrativo y los principios generales de la administración."/>
            <x14:filter val="UC3.C6 Evaluar las herramientas de financiamiento más adecuadas para las operaciones de la empresa, teniendo en cuenta el cumplimiento de sus obligaciones tributarias."/>
            <x14:filter val="UC3.C7 Evaluar las oportunidades de negocio en el mercado internacional, seleccionando la más pertinente para la empresa."/>
            <x14:filter val="UC3.C8 Interpretar la legislación comercial y tributaria, para determinar las obligaciones de la empresa y los procedimientos para cumplirlas oportunamente."/>
            <x14:filter val="UC3.C9 Apoyar la gestión comercial de la empresa, aplicando el proceso administrativo con eficiencia, eficacia y ética."/>
          </mc:Choice>
          <mc:Fallback>
            <filter val="(1) Colocar el nombre del espacio, área u otros, donde se desarrolla las EFSRT_x000a_(2) Realizar una breve descripción respecto al desarrollo de las EFSRT, según el lugar de realización."/>
            <filter val="C1,I1 Explora su entorno  para identificar ideas de mejora significativas u originales a problemas, necesidades u oportunidades de su contexto social, cultural y productivo."/>
            <filter val="C1,I2 Analiza  su entorno laboral  aplicando las técnicas e instrumentos de observación, para la identificación del problema de estudio, orientado a la innovación tecnológica."/>
            <filter val="C1,I3 Analiza  la viabilidad de las ideas de mejora planteadas en función a los recursos, oportunidades y factibilidad de su contexto social, cultural y productivo."/>
            <filter val="C1,I4 Plantea el esquema del proyecto de innovación tecnológica considerando el propósito y solución del problema central identificado."/>
            <filter val="C1,I5 Diseña un prototipo de la innovación tecnológica aplicada, teniendo en cuenta la metodología, diseños experimentales, sistemas de registro, factores y variables a estudiar."/>
            <filter val="C1,I6 Propone la transferencia tecnológica a la sociedad evaluando los resultados de la aplicación en el mercado laboral y su funcionalidad teniendo en cuenta la responsabilidad social de las instituciones educativas de Educación superior"/>
            <filter val="C1.I1 Identifica los principios y valores éticos y deontológicos en el marco de sus relaciones sociales y laborales."/>
            <filter val="C1.I1 Realiza la búsqueda de oportunidades de negocios evaluando las necesidades del mercado, de acuerdo a los objetivos de la empresa."/>
            <filter val="C1.I2 Actúa con honestidad, honradez, integridad en su rol como estudiante, fomentando una cultura transparente, orientada a l bien común en su contexto social."/>
            <filter val="C1.I2 Elabora informes evaluando las oportunidades y riesgos detectados, de acuerdo a las indicaciones del profesional responsable, para facilitar la toma de decisiones."/>
            <filter val="C1.I3 Aplica los códigos de ética en su quehacer profesional de manera autónoma, con responsabilidad haciendo uso eficiente de los recursos."/>
            <filter val="C1.I3 Formula planes de negocios para aprovechar las oportunidades y enfrentar los riesgos detectados evaluando las variables del entorno, de acuerdo a las indicaciones del profesional responsable, para facilitar la toma de decisiones."/>
            <filter val="C1.I4 Actúa correcta y éticamente desde los múltiples roles que como persona asume fomentando una cultura transparente anti corrupción, orientada al bien común y a la ética profesional."/>
            <filter val="C1.I5 Identifica los principios de la democracia para la optimización de sus relaciones interpersonales"/>
            <filter val="C1.I6 Establece en acuerdo con otras personas, tareas y objetivos donde se evidencie la inclusión, participación y búsqueda del bien común."/>
            <filter val="C1.I7 Demuestra respeto  por la diversidad y dignidad de las personas en su cotidianeidad."/>
            <filter val="C10.I1 Procesa reportes y estados financieros, de acuerdo a las normas vigentes y las necesidades de la empresa, utilizando software especializado."/>
            <filter val="C10.I2 Prepara reportes de costos históricos y proyectados, de acuerdo a las pautas dadas por el profesional responsable."/>
            <filter val="C10.I3 Suministra información de los presupuestos, de acuerdo a las necesidades  y procedimientos de la empresa  para el cumplimiento de sus objetivos."/>
            <filter val="C2.I1  Revisa los estados financieros de la empresa, aplicando los ratios de liquidez, solvencia, rentabilidad y gestión."/>
            <filter val="C2.I2 Prepara reportes relativos a los estados financieros con indicadores, de acuerdo a la normatividad vigente y a las necesidades de la empresa."/>
            <filter val="C2.I3 Opina sobre los resultados de la gestión, según indicadores y alcances de la empresa y en base a los informes y estados financieros."/>
            <filter val="C3.I1 Elabora perfiles de proyecto, de acuerdo a las políticas y procedimientos de la empresa."/>
            <filter val="C3.I2 Elabora estudios de pre- factibilidad, de acuerdo a las políticas, características  y procedimientos de la empresa."/>
            <filter val="C3.I3 Elabora informes sobre el desarrollo de proyectos, de acuerdo a las necesidades y pautas de la empresa."/>
            <filter val="C4.I1 Analiza la factibilidad de los proyectos empresariales brindados, de acuerdo a procedimientos e indicadores proporcionados por la empresa."/>
            <filter val="C4.I2 Elabora reportes relativos a los hallazgos en el proyecto, de acuerdo a las pautas establecidas por la empresa."/>
            <filter val="C4.I3 Apoya en la selección del proyecto más adecuado, tomando en cuenta los principales indicadores: TIR, VAN, beneficio/costo y periodo de recuperación."/>
            <filter val="C5.I1 Realiza las actividades planificadas en el Plan operativo con efectividad y ética, preocupándose de la trazabilidad de su accionar, según las políticas establecidas por la empresa."/>
            <filter val="C5.I2 Mide los resultados de gestión y logros de la empresa, implementando tableros de comando y herramientas similares."/>
            <filter val="C5.I3 Reporta resultados de gestión, basados en las mediciones realizadas con las herramientas de control implementadas."/>
            <filter val="C6.I1 Identifica las fuentes de financiamiento existentes en el sistema financiero, elaborando reportes comparativos de sus ventajas y desventajas."/>
            <filter val="C6.I2 Sugiere las fuentes de financiamiento y las operaciones bancarias más adecuadas para la empresa sustentando su elección, teniendo en cuenta las políticas de la empresa."/>
            <filter val="C6.I3 Evaluar los tributos generados por el uso de las herramientas de financiamiento a aplicar, considerando los beneficios para la empresa."/>
            <filter val="C7.I1 Elabora matrices de identificación y selección de mercados utilizando herramientas informáticas y fuentes secundarias, de acuerdo a procedimientos verificables establecidos por la empresa."/>
            <filter val="C7.I2 Determina la viabilidad y objetivos de mercado, utilizando la matriz de segmentación de mercados internacionales."/>
            <filter val="C7.I3 Participa en la elaboración de planes de negocios internacionales, utilizando el proceso de planificación."/>
            <filter val="C7.I4 Participa en la ejecución de Plan de Negocios Internacionales aprobado, con efectividad y ética, coordinando con las áreas de la empresa involucradas, de acuerdo a las políticas de la empresa."/>
            <filter val="C8.I1 Determina los procedimientos comerciales aplicables a la empresa, de acuerdo a lo establecido en la normatividad vigente."/>
            <filter val="C8.I2 Calcula los tributos, tasas e impuestos que afectan a la empresa, de acuerdo a los procedimientos legales vigentes."/>
            <filter val="C8.I3 Elabora reportes tributarios básicos, de acuerdo a las necesidades de control de la empresa."/>
            <filter val="C9.I1 Aplica el proceso administrativo a la gestión comercial, en el marco del plan estratégico y operativo de marketing."/>
            <filter val="C9.I2 Controla el proceso de ventas, emitiendo reportes con la periodicidad y características indicada por la empresa."/>
            <filter val="C9.I3 Emite reportes de marketing, según los tópicos que le indica la gerencia del área."/>
            <filter val="CAPACIDADES A FORTALECER"/>
            <filter val="CAPACIDADES DE EMPLEABILIDAD"/>
            <filter val="CE4.C1 Aplicar principios y valores éticos - deontológicos en su contexto social y laboral, respetando las normas del bien común y códigos de ética profesional."/>
            <filter val="CE6. Trabajo colaborativo.- Participar de forma activa en el logro de objetivos y metas comunes, integrándose con otras personas con criterio de respeto y justicia, sin estereotipos de género u otros, en un contexto determinado."/>
            <filter val="CE6.C1 Diseñar un proyecto de innovación tecnológica aplicada que contribuya a la solución de un problema concreto de su área laboral realizando la transferencia tecnológica a la sociedad y teniendo en cuenta los criterios de pertinencia y ética."/>
            <filter val="CE7. Liderazgo personal y profesional.- Articular recursos y potencialidades de cada integrante de su equipo logrando un trabajo comprometido, colaborativo, creativo, ético, sensible a su contexto social y ambiente, en pro del bien común."/>
            <filter val="COMPETENCIAS PARA LA EMPLEABILIDAD INCORPORADAS COMO CONTENIDO  TRANSVERSAL"/>
            <filter val="COMPETENCIAS PARA LA EMPLEABILIDAD INCORPORADAS MEDIANTE UNIDAD DIDÁCTICA"/>
            <filter val="EXPERIENCIAS FORMATIVAS EN SITUACIONES REALES DE TRABAJO (EFSRT)"/>
            <filter val="falta"/>
            <filter val="LUGAR PARA EL DESARROLLO DE LA EFSRT"/>
            <filter val="UC3.C1 Identificar oportunidades de negocios, según necesidades del mercado y/u objetivos de la empresa."/>
            <filter val="UC3.C10 Elaborar información contable mediante software especializado,  de acuerdo a las normas vigentes y a las necesidades de la empresa."/>
            <filter val="UC3.C2 Analizar estados financieros, según indicadores de la empresa y normatividad vigente."/>
            <filter val="UC3.C3 Formular proyectos empresariales, según necesidades de mercado y/u objetivos de la empresa, cumpliendo la normativa vigente."/>
            <filter val="UC3.C4 Evaluar proyectos empresariales, para establecer su viabilidad, factibilidad y rentabilidad."/>
            <filter val="UC3.C5 Ejecutar las actividades del plan operativo de la empresa, teniendo en cuenta el proceso administrativo y los principios generales de la administración."/>
            <filter val="UC3.C6 Evaluar las herramientas de financiamiento más adecuadas para las operaciones de la empresa, teniendo en cuenta el cumplimiento de sus obligaciones tributarias."/>
            <filter val="UC3.C7 Evaluar las oportunidades de negocio en el mercado internacional, seleccionando la más pertinente para la empresa."/>
            <filter val="UC3.C8 Interpretar la legislación comercial y tributaria, para determinar las obligaciones de la empresa y los procedimientos para cumplirlas oportunamente."/>
            <filter val="UC3.C9 Apoyar la gestión comercial de la empresa, aplicando el proceso administrativo con eficiencia, eficacia y ética."/>
          </mc:Fallback>
        </mc:AlternateContent>
      </filters>
    </filterColumn>
  </autoFilter>
  <mergeCells count="141">
    <mergeCell ref="A18:A27"/>
    <mergeCell ref="A28:A37"/>
    <mergeCell ref="A38:A47"/>
    <mergeCell ref="A48:A57"/>
    <mergeCell ref="A58:A67"/>
    <mergeCell ref="A68:A77"/>
    <mergeCell ref="A78:A87"/>
    <mergeCell ref="A88:A97"/>
    <mergeCell ref="A98:A10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3:L13"/>
    <mergeCell ref="A14:L14"/>
    <mergeCell ref="B15:L15"/>
    <mergeCell ref="A16:A17"/>
    <mergeCell ref="B16:B17"/>
    <mergeCell ref="C16:C17"/>
    <mergeCell ref="D16:D17"/>
    <mergeCell ref="F16:G16"/>
    <mergeCell ref="H16:H17"/>
    <mergeCell ref="E16:E17"/>
    <mergeCell ref="I16:J16"/>
    <mergeCell ref="K16:K17"/>
    <mergeCell ref="L16:L17"/>
    <mergeCell ref="I7:L7"/>
    <mergeCell ref="F9:H9"/>
    <mergeCell ref="I9:L9"/>
    <mergeCell ref="B11:C11"/>
    <mergeCell ref="F11:H11"/>
    <mergeCell ref="I11:L11"/>
    <mergeCell ref="A1:L1"/>
    <mergeCell ref="B3:C3"/>
    <mergeCell ref="F3:H3"/>
    <mergeCell ref="I3:L3"/>
    <mergeCell ref="F5:H5"/>
    <mergeCell ref="I5:L5"/>
    <mergeCell ref="F7:H7"/>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s>
  <conditionalFormatting sqref="C21:C27 L18:L217 L222:L321 C327:L356 A360:J360 C31:C37 C41:C47 C51:C57 C61:C67 C71:C77 C82:C87 C91:C97 C101:C107 C111:C217 C222:C321">
    <cfRule type="containsBlanks" dxfId="123" priority="32">
      <formula>LEN(TRIM(A18))=0</formula>
    </cfRule>
  </conditionalFormatting>
  <conditionalFormatting sqref="C18:C20">
    <cfRule type="containsBlanks" dxfId="122" priority="31">
      <formula>LEN(TRIM(C18))=0</formula>
    </cfRule>
  </conditionalFormatting>
  <conditionalFormatting sqref="C28:C30">
    <cfRule type="containsBlanks" dxfId="121" priority="30">
      <formula>LEN(TRIM(C28))=0</formula>
    </cfRule>
  </conditionalFormatting>
  <conditionalFormatting sqref="C38:C40">
    <cfRule type="containsBlanks" dxfId="120" priority="29">
      <formula>LEN(TRIM(C38))=0</formula>
    </cfRule>
  </conditionalFormatting>
  <conditionalFormatting sqref="C48:C50">
    <cfRule type="containsBlanks" dxfId="119" priority="28">
      <formula>LEN(TRIM(C48))=0</formula>
    </cfRule>
  </conditionalFormatting>
  <conditionalFormatting sqref="C58:C60">
    <cfRule type="containsBlanks" dxfId="118" priority="27">
      <formula>LEN(TRIM(C58))=0</formula>
    </cfRule>
  </conditionalFormatting>
  <conditionalFormatting sqref="C68:C70">
    <cfRule type="containsBlanks" dxfId="117" priority="26">
      <formula>LEN(TRIM(C68))=0</formula>
    </cfRule>
  </conditionalFormatting>
  <conditionalFormatting sqref="C78:C81">
    <cfRule type="containsBlanks" dxfId="116" priority="25">
      <formula>LEN(TRIM(C78))=0</formula>
    </cfRule>
  </conditionalFormatting>
  <conditionalFormatting sqref="C88:C90">
    <cfRule type="containsBlanks" dxfId="115" priority="24">
      <formula>LEN(TRIM(C88))=0</formula>
    </cfRule>
  </conditionalFormatting>
  <conditionalFormatting sqref="C98:C100">
    <cfRule type="containsBlanks" dxfId="114" priority="23">
      <formula>LEN(TRIM(C98))=0</formula>
    </cfRule>
  </conditionalFormatting>
  <conditionalFormatting sqref="C108:C110">
    <cfRule type="containsBlanks" dxfId="113" priority="22">
      <formula>LEN(TRIM(C108))=0</formula>
    </cfRule>
  </conditionalFormatting>
  <conditionalFormatting sqref="C229">
    <cfRule type="containsBlanks" dxfId="112" priority="7">
      <formula>LEN(TRIM(C229))=0</formula>
    </cfRule>
  </conditionalFormatting>
  <conditionalFormatting sqref="C227:C228">
    <cfRule type="containsBlanks" dxfId="111" priority="6">
      <formula>LEN(TRIM(C227))=0</formula>
    </cfRule>
  </conditionalFormatting>
  <conditionalFormatting sqref="C233:C234">
    <cfRule type="containsBlanks" dxfId="110" priority="5">
      <formula>LEN(TRIM(C233))=0</formula>
    </cfRule>
  </conditionalFormatting>
  <conditionalFormatting sqref="C232">
    <cfRule type="containsBlanks" dxfId="109" priority="4">
      <formula>LEN(TRIM(C232))=0</formula>
    </cfRule>
  </conditionalFormatting>
  <conditionalFormatting sqref="C235">
    <cfRule type="containsBlanks" dxfId="108" priority="3">
      <formula>LEN(TRIM(C235))=0</formula>
    </cfRule>
  </conditionalFormatting>
  <conditionalFormatting sqref="C236:C257">
    <cfRule type="containsBlanks" dxfId="107" priority="2">
      <formula>LEN(TRIM(C236))=0</formula>
    </cfRule>
  </conditionalFormatting>
  <conditionalFormatting sqref="A359:J359">
    <cfRule type="containsBlanks" dxfId="106" priority="1">
      <formula>LEN(TRIM(A359))=0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activeCell="A179" sqref="A179:A209"/>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140625" style="3" customWidth="1"/>
    <col min="14" max="16384" width="11.42578125" style="3"/>
  </cols>
  <sheetData>
    <row r="1" spans="1:13" s="64" customFormat="1" ht="18.75" x14ac:dyDescent="0.2">
      <c r="A1" s="420" t="str">
        <f>'M3'!A1:L1</f>
        <v>ORGANIZACIÓN DE LOS ELEMENTOS DEL MÓDULO</v>
      </c>
      <c r="B1" s="420"/>
      <c r="C1" s="420"/>
      <c r="D1" s="420"/>
      <c r="E1" s="420"/>
      <c r="F1" s="420"/>
      <c r="G1" s="420"/>
      <c r="H1" s="420"/>
      <c r="I1" s="420"/>
      <c r="J1" s="420"/>
      <c r="K1" s="420"/>
      <c r="L1" s="42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59" t="str">
        <f>Perfil_Egreso!B3</f>
        <v>I.E.S.T.P. "CATALINA BUENDIA DE PECHO"</v>
      </c>
      <c r="C3" s="359"/>
      <c r="D3" s="11"/>
      <c r="E3" s="11"/>
      <c r="F3" s="404" t="s">
        <v>62</v>
      </c>
      <c r="G3" s="404"/>
      <c r="H3" s="405"/>
      <c r="I3" s="401" t="str">
        <f>Perfil_Egreso!E3</f>
        <v>0563619</v>
      </c>
      <c r="J3" s="402"/>
      <c r="K3" s="402"/>
      <c r="L3" s="403"/>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ACTIVIDADES PROFESIONALES, CIENTÍFICAS Y TÉCNICAS</v>
      </c>
      <c r="C5" s="23" t="s">
        <v>43</v>
      </c>
      <c r="D5" s="7" t="str">
        <f>Perfil_Egreso!D5</f>
        <v>SERVICIOS PRESTADOS A EMPRESAS</v>
      </c>
      <c r="E5" s="24"/>
      <c r="F5" s="406" t="s">
        <v>44</v>
      </c>
      <c r="G5" s="406"/>
      <c r="H5" s="407"/>
      <c r="I5" s="380" t="str">
        <f>Perfil_Egreso!B7</f>
        <v>ACTIVIDADES ADMINISTRATIVAS Y DE APOYO DE OFICINA Y OTRAS ACTIVIDADES DE APOYO A LAS EMPRESAS</v>
      </c>
      <c r="J5" s="412"/>
      <c r="K5" s="412"/>
      <c r="L5" s="381"/>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ADMINISTRACIÓN DE EMPRESAS</v>
      </c>
      <c r="C7" s="27" t="s">
        <v>46</v>
      </c>
      <c r="D7" s="8" t="str">
        <f>Perfil_Egreso!E11</f>
        <v>M2982-3-001</v>
      </c>
      <c r="E7" s="28"/>
      <c r="F7" s="404" t="str">
        <f>Perfil_Egreso!A9</f>
        <v>DENOMINACIÓN VARIANTE</v>
      </c>
      <c r="G7" s="404"/>
      <c r="H7" s="405"/>
      <c r="I7" s="380" t="str">
        <f>Perfil_Egreso!B9</f>
        <v>..</v>
      </c>
      <c r="J7" s="412"/>
      <c r="K7" s="412"/>
      <c r="L7" s="381"/>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t="str">
        <f>Perfil_Egreso!B13</f>
        <v>´´</v>
      </c>
      <c r="C9" s="32" t="s">
        <v>6</v>
      </c>
      <c r="D9" s="7">
        <f>Itinerario!W17</f>
        <v>3264</v>
      </c>
      <c r="E9" s="33"/>
      <c r="F9" s="408" t="s">
        <v>35</v>
      </c>
      <c r="G9" s="408"/>
      <c r="H9" s="409"/>
      <c r="I9" s="380">
        <f>Itinerario!T17</f>
        <v>127</v>
      </c>
      <c r="J9" s="412"/>
      <c r="K9" s="412"/>
      <c r="L9" s="381"/>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26" t="str">
        <f>Perfil_Egreso!D13</f>
        <v>PRESENCIAL</v>
      </c>
      <c r="C11" s="427"/>
      <c r="D11" s="26"/>
      <c r="E11" s="26"/>
      <c r="F11" s="410" t="str">
        <f>Perfil_Egreso!A15</f>
        <v>NIVEL FORMATIVO</v>
      </c>
      <c r="G11" s="410"/>
      <c r="H11" s="411"/>
      <c r="I11" s="380" t="str">
        <f>Perfil_Egreso!B15</f>
        <v>PROFESIONAL TÉCNICO</v>
      </c>
      <c r="J11" s="412"/>
      <c r="K11" s="412"/>
      <c r="L11" s="381"/>
    </row>
    <row r="12" spans="1:13" s="64" customFormat="1" ht="8.25" customHeight="1" x14ac:dyDescent="0.2">
      <c r="A12" s="36"/>
      <c r="B12" s="36"/>
      <c r="C12" s="36"/>
      <c r="D12" s="36"/>
      <c r="E12" s="36"/>
      <c r="F12" s="36"/>
      <c r="G12" s="36"/>
      <c r="H12" s="36"/>
      <c r="I12" s="36"/>
      <c r="J12" s="36"/>
      <c r="K12" s="36"/>
      <c r="L12" s="36"/>
    </row>
    <row r="13" spans="1:13" ht="18.75" customHeight="1" x14ac:dyDescent="0.2">
      <c r="A13" s="421" t="s">
        <v>102</v>
      </c>
      <c r="B13" s="421"/>
      <c r="C13" s="421"/>
      <c r="D13" s="421"/>
      <c r="E13" s="421"/>
      <c r="F13" s="421"/>
      <c r="G13" s="421"/>
      <c r="H13" s="421"/>
      <c r="I13" s="421"/>
      <c r="J13" s="421"/>
      <c r="K13" s="421"/>
      <c r="L13" s="421"/>
    </row>
    <row r="14" spans="1:13" ht="78.75" customHeight="1" x14ac:dyDescent="0.2">
      <c r="A14" s="422">
        <f>Organización_Modular!C103</f>
        <v>0</v>
      </c>
      <c r="B14" s="422"/>
      <c r="C14" s="422"/>
      <c r="D14" s="422"/>
      <c r="E14" s="422"/>
      <c r="F14" s="422"/>
      <c r="G14" s="422"/>
      <c r="H14" s="422"/>
      <c r="I14" s="422"/>
      <c r="J14" s="422"/>
      <c r="K14" s="422"/>
      <c r="L14" s="422"/>
    </row>
    <row r="15" spans="1:13" ht="21" x14ac:dyDescent="0.2">
      <c r="A15" s="221" t="s">
        <v>101</v>
      </c>
      <c r="B15" s="423">
        <f>Organización_Modular!A103</f>
        <v>0</v>
      </c>
      <c r="C15" s="423"/>
      <c r="D15" s="423"/>
      <c r="E15" s="423"/>
      <c r="F15" s="423"/>
      <c r="G15" s="423"/>
      <c r="H15" s="423"/>
      <c r="I15" s="423"/>
      <c r="J15" s="423"/>
      <c r="K15" s="423"/>
      <c r="L15" s="423"/>
    </row>
    <row r="16" spans="1:13" ht="18" customHeight="1" x14ac:dyDescent="0.2">
      <c r="A16" s="424" t="s">
        <v>100</v>
      </c>
      <c r="B16" s="424" t="s">
        <v>99</v>
      </c>
      <c r="C16" s="424" t="s">
        <v>95</v>
      </c>
      <c r="D16" s="424" t="s">
        <v>0</v>
      </c>
      <c r="E16" s="424" t="s">
        <v>61</v>
      </c>
      <c r="F16" s="424" t="s">
        <v>88</v>
      </c>
      <c r="G16" s="424"/>
      <c r="H16" s="424" t="s">
        <v>88</v>
      </c>
      <c r="I16" s="424" t="s">
        <v>94</v>
      </c>
      <c r="J16" s="424"/>
      <c r="K16" s="424" t="s">
        <v>94</v>
      </c>
      <c r="L16" s="424" t="s">
        <v>98</v>
      </c>
      <c r="M16" s="439" t="s">
        <v>116</v>
      </c>
    </row>
    <row r="17" spans="1:13" ht="15.75" customHeight="1" x14ac:dyDescent="0.2">
      <c r="A17" s="424"/>
      <c r="B17" s="424"/>
      <c r="C17" s="424"/>
      <c r="D17" s="424"/>
      <c r="E17" s="424"/>
      <c r="F17" s="224" t="s">
        <v>92</v>
      </c>
      <c r="G17" s="224" t="s">
        <v>91</v>
      </c>
      <c r="H17" s="424"/>
      <c r="I17" s="224" t="s">
        <v>92</v>
      </c>
      <c r="J17" s="224" t="s">
        <v>91</v>
      </c>
      <c r="K17" s="424"/>
      <c r="L17" s="424"/>
      <c r="M17" s="439"/>
    </row>
    <row r="18" spans="1:13" x14ac:dyDescent="0.2">
      <c r="A18" s="417" t="str">
        <f>Capacidades!L913</f>
        <v xml:space="preserve">       </v>
      </c>
      <c r="B18" s="235" t="str">
        <f>Capacidades!M913</f>
        <v xml:space="preserve">   </v>
      </c>
      <c r="C18" s="236"/>
      <c r="D18" s="13">
        <f>Organización_Modular!F103</f>
        <v>0</v>
      </c>
      <c r="E18" s="13">
        <f>Organización_Modular!G103</f>
        <v>0</v>
      </c>
      <c r="F18" s="13">
        <f>Organización_Modular!H103</f>
        <v>0</v>
      </c>
      <c r="G18" s="13">
        <f>Organización_Modular!I103</f>
        <v>0</v>
      </c>
      <c r="H18" s="14">
        <f>SUM(F18:G18)</f>
        <v>0</v>
      </c>
      <c r="I18" s="14">
        <f>F18*16</f>
        <v>0</v>
      </c>
      <c r="J18" s="14">
        <f>G18*32</f>
        <v>0</v>
      </c>
      <c r="K18" s="14">
        <f>SUM(I18:J18)</f>
        <v>0</v>
      </c>
      <c r="L18" s="413"/>
      <c r="M18" s="115" t="str">
        <f>B18</f>
        <v xml:space="preserve">   </v>
      </c>
    </row>
    <row r="19" spans="1:13" x14ac:dyDescent="0.2">
      <c r="A19" s="418"/>
      <c r="B19" s="235" t="str">
        <f>Capacidades!M914</f>
        <v xml:space="preserve">   </v>
      </c>
      <c r="C19" s="236"/>
      <c r="D19" s="15"/>
      <c r="E19" s="15"/>
      <c r="F19" s="15"/>
      <c r="G19" s="15"/>
      <c r="H19" s="16"/>
      <c r="I19" s="16"/>
      <c r="J19" s="16"/>
      <c r="K19" s="16"/>
      <c r="L19" s="414"/>
      <c r="M19" s="115" t="str">
        <f t="shared" ref="M19:M82" si="0">B19</f>
        <v xml:space="preserve">   </v>
      </c>
    </row>
    <row r="20" spans="1:13" x14ac:dyDescent="0.2">
      <c r="A20" s="418"/>
      <c r="B20" s="235" t="str">
        <f>Capacidades!M915</f>
        <v xml:space="preserve">   </v>
      </c>
      <c r="C20" s="236"/>
      <c r="D20" s="15"/>
      <c r="E20" s="15"/>
      <c r="F20" s="15"/>
      <c r="G20" s="15"/>
      <c r="H20" s="16"/>
      <c r="I20" s="16"/>
      <c r="J20" s="16"/>
      <c r="K20" s="16"/>
      <c r="L20" s="414"/>
      <c r="M20" s="115" t="str">
        <f t="shared" si="0"/>
        <v xml:space="preserve">   </v>
      </c>
    </row>
    <row r="21" spans="1:13" x14ac:dyDescent="0.2">
      <c r="A21" s="418"/>
      <c r="B21" s="235" t="str">
        <f>Capacidades!M916</f>
        <v xml:space="preserve">   </v>
      </c>
      <c r="C21" s="236"/>
      <c r="D21" s="15"/>
      <c r="E21" s="15"/>
      <c r="F21" s="15"/>
      <c r="G21" s="15"/>
      <c r="H21" s="16"/>
      <c r="I21" s="16"/>
      <c r="J21" s="16"/>
      <c r="K21" s="16"/>
      <c r="L21" s="414"/>
      <c r="M21" s="115" t="str">
        <f t="shared" si="0"/>
        <v xml:space="preserve">   </v>
      </c>
    </row>
    <row r="22" spans="1:13" x14ac:dyDescent="0.2">
      <c r="A22" s="418"/>
      <c r="B22" s="235" t="str">
        <f>Capacidades!M917</f>
        <v xml:space="preserve">   </v>
      </c>
      <c r="C22" s="236"/>
      <c r="D22" s="15"/>
      <c r="E22" s="15"/>
      <c r="F22" s="15"/>
      <c r="G22" s="15"/>
      <c r="H22" s="16"/>
      <c r="I22" s="16"/>
      <c r="J22" s="16"/>
      <c r="K22" s="16"/>
      <c r="L22" s="414"/>
      <c r="M22" s="115" t="str">
        <f t="shared" si="0"/>
        <v xml:space="preserve">   </v>
      </c>
    </row>
    <row r="23" spans="1:13" x14ac:dyDescent="0.2">
      <c r="A23" s="418"/>
      <c r="B23" s="235" t="str">
        <f>Capacidades!M918</f>
        <v xml:space="preserve">   </v>
      </c>
      <c r="C23" s="236"/>
      <c r="D23" s="15"/>
      <c r="E23" s="15"/>
      <c r="F23" s="15"/>
      <c r="G23" s="15"/>
      <c r="H23" s="16"/>
      <c r="I23" s="16"/>
      <c r="J23" s="16"/>
      <c r="K23" s="16"/>
      <c r="L23" s="414"/>
      <c r="M23" s="115" t="str">
        <f t="shared" si="0"/>
        <v xml:space="preserve">   </v>
      </c>
    </row>
    <row r="24" spans="1:13" x14ac:dyDescent="0.2">
      <c r="A24" s="418"/>
      <c r="B24" s="235" t="str">
        <f>Capacidades!M919</f>
        <v xml:space="preserve">   </v>
      </c>
      <c r="C24" s="236"/>
      <c r="D24" s="15"/>
      <c r="E24" s="15"/>
      <c r="F24" s="15"/>
      <c r="G24" s="15"/>
      <c r="H24" s="16"/>
      <c r="I24" s="16"/>
      <c r="J24" s="16"/>
      <c r="K24" s="16"/>
      <c r="L24" s="414"/>
      <c r="M24" s="115" t="str">
        <f t="shared" si="0"/>
        <v xml:space="preserve">   </v>
      </c>
    </row>
    <row r="25" spans="1:13" x14ac:dyDescent="0.2">
      <c r="A25" s="418"/>
      <c r="B25" s="235" t="str">
        <f>Capacidades!M920</f>
        <v xml:space="preserve">   </v>
      </c>
      <c r="C25" s="236"/>
      <c r="D25" s="15"/>
      <c r="E25" s="15"/>
      <c r="F25" s="15"/>
      <c r="G25" s="15"/>
      <c r="H25" s="16"/>
      <c r="I25" s="16"/>
      <c r="J25" s="16"/>
      <c r="K25" s="16"/>
      <c r="L25" s="414"/>
      <c r="M25" s="115" t="str">
        <f t="shared" si="0"/>
        <v xml:space="preserve">   </v>
      </c>
    </row>
    <row r="26" spans="1:13" x14ac:dyDescent="0.2">
      <c r="A26" s="418"/>
      <c r="B26" s="235" t="str">
        <f>Capacidades!M921</f>
        <v xml:space="preserve">   </v>
      </c>
      <c r="C26" s="236"/>
      <c r="D26" s="15"/>
      <c r="E26" s="15"/>
      <c r="F26" s="15"/>
      <c r="G26" s="15"/>
      <c r="H26" s="16"/>
      <c r="I26" s="16"/>
      <c r="J26" s="16"/>
      <c r="K26" s="16"/>
      <c r="L26" s="414"/>
      <c r="M26" s="115" t="str">
        <f t="shared" si="0"/>
        <v xml:space="preserve">   </v>
      </c>
    </row>
    <row r="27" spans="1:13" x14ac:dyDescent="0.2">
      <c r="A27" s="419"/>
      <c r="B27" s="235" t="str">
        <f>Capacidades!M922</f>
        <v xml:space="preserve">   </v>
      </c>
      <c r="C27" s="236"/>
      <c r="D27" s="17"/>
      <c r="E27" s="17"/>
      <c r="F27" s="17"/>
      <c r="G27" s="17"/>
      <c r="H27" s="18"/>
      <c r="I27" s="18"/>
      <c r="J27" s="18"/>
      <c r="K27" s="18"/>
      <c r="L27" s="415"/>
      <c r="M27" s="115" t="str">
        <f t="shared" si="0"/>
        <v xml:space="preserve">   </v>
      </c>
    </row>
    <row r="28" spans="1:13" x14ac:dyDescent="0.2">
      <c r="A28" s="417" t="str">
        <f>Capacidades!L923</f>
        <v xml:space="preserve">       </v>
      </c>
      <c r="B28" s="235" t="str">
        <f>Capacidades!M923</f>
        <v xml:space="preserve">   </v>
      </c>
      <c r="C28" s="236"/>
      <c r="D28" s="13">
        <f>Organización_Modular!F104</f>
        <v>0</v>
      </c>
      <c r="E28" s="13">
        <f>Organización_Modular!G104</f>
        <v>0</v>
      </c>
      <c r="F28" s="13">
        <f>Organización_Modular!H104</f>
        <v>0</v>
      </c>
      <c r="G28" s="13">
        <f>Organización_Modular!I104</f>
        <v>0</v>
      </c>
      <c r="H28" s="14">
        <f>SUM(F28:G28)</f>
        <v>0</v>
      </c>
      <c r="I28" s="14">
        <f>F28*16</f>
        <v>0</v>
      </c>
      <c r="J28" s="14">
        <f>G28*32</f>
        <v>0</v>
      </c>
      <c r="K28" s="14">
        <f>SUM(I28:J28)</f>
        <v>0</v>
      </c>
      <c r="L28" s="413"/>
      <c r="M28" s="115" t="str">
        <f t="shared" si="0"/>
        <v xml:space="preserve">   </v>
      </c>
    </row>
    <row r="29" spans="1:13" x14ac:dyDescent="0.2">
      <c r="A29" s="418"/>
      <c r="B29" s="235" t="str">
        <f>Capacidades!M924</f>
        <v xml:space="preserve">   </v>
      </c>
      <c r="C29" s="236"/>
      <c r="D29" s="15"/>
      <c r="E29" s="15"/>
      <c r="F29" s="15"/>
      <c r="G29" s="15"/>
      <c r="H29" s="16"/>
      <c r="I29" s="16"/>
      <c r="J29" s="16"/>
      <c r="K29" s="16"/>
      <c r="L29" s="414"/>
      <c r="M29" s="115" t="str">
        <f t="shared" si="0"/>
        <v xml:space="preserve">   </v>
      </c>
    </row>
    <row r="30" spans="1:13" x14ac:dyDescent="0.2">
      <c r="A30" s="418"/>
      <c r="B30" s="235" t="str">
        <f>Capacidades!M925</f>
        <v xml:space="preserve">   </v>
      </c>
      <c r="C30" s="236"/>
      <c r="D30" s="15"/>
      <c r="E30" s="15"/>
      <c r="F30" s="15"/>
      <c r="G30" s="15"/>
      <c r="H30" s="16"/>
      <c r="I30" s="16"/>
      <c r="J30" s="16"/>
      <c r="K30" s="16"/>
      <c r="L30" s="414"/>
      <c r="M30" s="115" t="str">
        <f t="shared" si="0"/>
        <v xml:space="preserve">   </v>
      </c>
    </row>
    <row r="31" spans="1:13" x14ac:dyDescent="0.2">
      <c r="A31" s="418"/>
      <c r="B31" s="235" t="str">
        <f>Capacidades!M926</f>
        <v xml:space="preserve">   </v>
      </c>
      <c r="C31" s="236"/>
      <c r="D31" s="15"/>
      <c r="E31" s="15"/>
      <c r="F31" s="15"/>
      <c r="G31" s="15"/>
      <c r="H31" s="16"/>
      <c r="I31" s="16"/>
      <c r="J31" s="16"/>
      <c r="K31" s="16"/>
      <c r="L31" s="414"/>
      <c r="M31" s="115" t="str">
        <f t="shared" si="0"/>
        <v xml:space="preserve">   </v>
      </c>
    </row>
    <row r="32" spans="1:13" x14ac:dyDescent="0.2">
      <c r="A32" s="418"/>
      <c r="B32" s="235" t="str">
        <f>Capacidades!M927</f>
        <v xml:space="preserve">   </v>
      </c>
      <c r="C32" s="236"/>
      <c r="D32" s="15"/>
      <c r="E32" s="15"/>
      <c r="F32" s="15"/>
      <c r="G32" s="15"/>
      <c r="H32" s="16"/>
      <c r="I32" s="16"/>
      <c r="J32" s="16"/>
      <c r="K32" s="16"/>
      <c r="L32" s="414"/>
      <c r="M32" s="115" t="str">
        <f t="shared" si="0"/>
        <v xml:space="preserve">   </v>
      </c>
    </row>
    <row r="33" spans="1:13" x14ac:dyDescent="0.2">
      <c r="A33" s="418"/>
      <c r="B33" s="235" t="str">
        <f>Capacidades!M928</f>
        <v xml:space="preserve">   </v>
      </c>
      <c r="C33" s="236"/>
      <c r="D33" s="15"/>
      <c r="E33" s="15"/>
      <c r="F33" s="15"/>
      <c r="G33" s="15"/>
      <c r="H33" s="16"/>
      <c r="I33" s="16"/>
      <c r="J33" s="16"/>
      <c r="K33" s="16"/>
      <c r="L33" s="414"/>
      <c r="M33" s="115" t="str">
        <f t="shared" si="0"/>
        <v xml:space="preserve">   </v>
      </c>
    </row>
    <row r="34" spans="1:13" x14ac:dyDescent="0.2">
      <c r="A34" s="418"/>
      <c r="B34" s="235" t="str">
        <f>Capacidades!M929</f>
        <v xml:space="preserve">   </v>
      </c>
      <c r="C34" s="236"/>
      <c r="D34" s="15"/>
      <c r="E34" s="15"/>
      <c r="F34" s="15"/>
      <c r="G34" s="15"/>
      <c r="H34" s="16"/>
      <c r="I34" s="16"/>
      <c r="J34" s="16"/>
      <c r="K34" s="16"/>
      <c r="L34" s="414"/>
      <c r="M34" s="115" t="str">
        <f t="shared" si="0"/>
        <v xml:space="preserve">   </v>
      </c>
    </row>
    <row r="35" spans="1:13" x14ac:dyDescent="0.2">
      <c r="A35" s="418"/>
      <c r="B35" s="235" t="str">
        <f>Capacidades!M930</f>
        <v xml:space="preserve">   </v>
      </c>
      <c r="C35" s="236"/>
      <c r="D35" s="15"/>
      <c r="E35" s="15"/>
      <c r="F35" s="15"/>
      <c r="G35" s="15"/>
      <c r="H35" s="16"/>
      <c r="I35" s="16"/>
      <c r="J35" s="16"/>
      <c r="K35" s="16"/>
      <c r="L35" s="414"/>
      <c r="M35" s="115" t="str">
        <f t="shared" si="0"/>
        <v xml:space="preserve">   </v>
      </c>
    </row>
    <row r="36" spans="1:13" x14ac:dyDescent="0.2">
      <c r="A36" s="418"/>
      <c r="B36" s="235" t="str">
        <f>Capacidades!M931</f>
        <v xml:space="preserve">   </v>
      </c>
      <c r="C36" s="236"/>
      <c r="D36" s="15"/>
      <c r="E36" s="15"/>
      <c r="F36" s="15"/>
      <c r="G36" s="15"/>
      <c r="H36" s="16"/>
      <c r="I36" s="16"/>
      <c r="J36" s="16"/>
      <c r="K36" s="16"/>
      <c r="L36" s="414"/>
      <c r="M36" s="115" t="str">
        <f t="shared" si="0"/>
        <v xml:space="preserve">   </v>
      </c>
    </row>
    <row r="37" spans="1:13" x14ac:dyDescent="0.2">
      <c r="A37" s="419"/>
      <c r="B37" s="235" t="str">
        <f>Capacidades!M932</f>
        <v xml:space="preserve">   </v>
      </c>
      <c r="C37" s="236"/>
      <c r="D37" s="17"/>
      <c r="E37" s="17"/>
      <c r="F37" s="17"/>
      <c r="G37" s="17"/>
      <c r="H37" s="18"/>
      <c r="I37" s="18"/>
      <c r="J37" s="18"/>
      <c r="K37" s="18"/>
      <c r="L37" s="415"/>
      <c r="M37" s="115" t="str">
        <f t="shared" si="0"/>
        <v xml:space="preserve">   </v>
      </c>
    </row>
    <row r="38" spans="1:13" x14ac:dyDescent="0.2">
      <c r="A38" s="417" t="str">
        <f>Capacidades!L933</f>
        <v xml:space="preserve">       </v>
      </c>
      <c r="B38" s="235" t="str">
        <f>Capacidades!M933</f>
        <v xml:space="preserve">   </v>
      </c>
      <c r="C38" s="236"/>
      <c r="D38" s="13">
        <f>Organización_Modular!F105</f>
        <v>0</v>
      </c>
      <c r="E38" s="13">
        <f>Organización_Modular!G105</f>
        <v>0</v>
      </c>
      <c r="F38" s="13">
        <f>Organización_Modular!H105</f>
        <v>0</v>
      </c>
      <c r="G38" s="13">
        <f>Organización_Modular!I105</f>
        <v>0</v>
      </c>
      <c r="H38" s="14">
        <f>SUM(F38:G38)</f>
        <v>0</v>
      </c>
      <c r="I38" s="14">
        <f>F38*16</f>
        <v>0</v>
      </c>
      <c r="J38" s="14">
        <f>G38*32</f>
        <v>0</v>
      </c>
      <c r="K38" s="14">
        <f>SUM(I38:J38)</f>
        <v>0</v>
      </c>
      <c r="L38" s="413"/>
      <c r="M38" s="115" t="str">
        <f t="shared" si="0"/>
        <v xml:space="preserve">   </v>
      </c>
    </row>
    <row r="39" spans="1:13" x14ac:dyDescent="0.2">
      <c r="A39" s="418"/>
      <c r="B39" s="235" t="str">
        <f>Capacidades!M934</f>
        <v xml:space="preserve">   </v>
      </c>
      <c r="C39" s="236"/>
      <c r="D39" s="15"/>
      <c r="E39" s="15"/>
      <c r="F39" s="15"/>
      <c r="G39" s="15"/>
      <c r="H39" s="16"/>
      <c r="I39" s="16"/>
      <c r="J39" s="16"/>
      <c r="K39" s="16"/>
      <c r="L39" s="414"/>
      <c r="M39" s="115" t="str">
        <f t="shared" si="0"/>
        <v xml:space="preserve">   </v>
      </c>
    </row>
    <row r="40" spans="1:13" x14ac:dyDescent="0.2">
      <c r="A40" s="418"/>
      <c r="B40" s="235" t="str">
        <f>Capacidades!M935</f>
        <v xml:space="preserve">   </v>
      </c>
      <c r="C40" s="236"/>
      <c r="D40" s="15"/>
      <c r="E40" s="15"/>
      <c r="F40" s="15"/>
      <c r="G40" s="15"/>
      <c r="H40" s="16"/>
      <c r="I40" s="16"/>
      <c r="J40" s="16"/>
      <c r="K40" s="16"/>
      <c r="L40" s="414"/>
      <c r="M40" s="115" t="str">
        <f t="shared" si="0"/>
        <v xml:space="preserve">   </v>
      </c>
    </row>
    <row r="41" spans="1:13" x14ac:dyDescent="0.2">
      <c r="A41" s="418"/>
      <c r="B41" s="235" t="str">
        <f>Capacidades!M936</f>
        <v xml:space="preserve">   </v>
      </c>
      <c r="C41" s="236"/>
      <c r="D41" s="15"/>
      <c r="E41" s="15"/>
      <c r="F41" s="15"/>
      <c r="G41" s="15"/>
      <c r="H41" s="16"/>
      <c r="I41" s="16"/>
      <c r="J41" s="16"/>
      <c r="K41" s="16"/>
      <c r="L41" s="414"/>
      <c r="M41" s="115" t="str">
        <f t="shared" si="0"/>
        <v xml:space="preserve">   </v>
      </c>
    </row>
    <row r="42" spans="1:13" x14ac:dyDescent="0.2">
      <c r="A42" s="418"/>
      <c r="B42" s="235" t="str">
        <f>Capacidades!M937</f>
        <v xml:space="preserve">   </v>
      </c>
      <c r="C42" s="236"/>
      <c r="D42" s="15"/>
      <c r="E42" s="15"/>
      <c r="F42" s="15"/>
      <c r="G42" s="15"/>
      <c r="H42" s="16"/>
      <c r="I42" s="16"/>
      <c r="J42" s="16"/>
      <c r="K42" s="16"/>
      <c r="L42" s="414"/>
      <c r="M42" s="115" t="str">
        <f t="shared" si="0"/>
        <v xml:space="preserve">   </v>
      </c>
    </row>
    <row r="43" spans="1:13" x14ac:dyDescent="0.2">
      <c r="A43" s="418"/>
      <c r="B43" s="235" t="str">
        <f>Capacidades!M938</f>
        <v xml:space="preserve">   </v>
      </c>
      <c r="C43" s="236"/>
      <c r="D43" s="15"/>
      <c r="E43" s="15"/>
      <c r="F43" s="15"/>
      <c r="G43" s="15"/>
      <c r="H43" s="16"/>
      <c r="I43" s="16"/>
      <c r="J43" s="16"/>
      <c r="K43" s="16"/>
      <c r="L43" s="414"/>
      <c r="M43" s="115" t="str">
        <f t="shared" si="0"/>
        <v xml:space="preserve">   </v>
      </c>
    </row>
    <row r="44" spans="1:13" x14ac:dyDescent="0.2">
      <c r="A44" s="418"/>
      <c r="B44" s="235" t="str">
        <f>Capacidades!M939</f>
        <v xml:space="preserve">   </v>
      </c>
      <c r="C44" s="236"/>
      <c r="D44" s="15"/>
      <c r="E44" s="15"/>
      <c r="F44" s="15"/>
      <c r="G44" s="15"/>
      <c r="H44" s="16"/>
      <c r="I44" s="16"/>
      <c r="J44" s="16"/>
      <c r="K44" s="16"/>
      <c r="L44" s="414"/>
      <c r="M44" s="115" t="str">
        <f t="shared" si="0"/>
        <v xml:space="preserve">   </v>
      </c>
    </row>
    <row r="45" spans="1:13" x14ac:dyDescent="0.2">
      <c r="A45" s="418"/>
      <c r="B45" s="235" t="str">
        <f>Capacidades!M940</f>
        <v xml:space="preserve">   </v>
      </c>
      <c r="C45" s="236"/>
      <c r="D45" s="15"/>
      <c r="E45" s="15"/>
      <c r="F45" s="15"/>
      <c r="G45" s="15"/>
      <c r="H45" s="16"/>
      <c r="I45" s="16"/>
      <c r="J45" s="16"/>
      <c r="K45" s="16"/>
      <c r="L45" s="414"/>
      <c r="M45" s="115" t="str">
        <f t="shared" si="0"/>
        <v xml:space="preserve">   </v>
      </c>
    </row>
    <row r="46" spans="1:13" x14ac:dyDescent="0.2">
      <c r="A46" s="418"/>
      <c r="B46" s="235" t="str">
        <f>Capacidades!M941</f>
        <v xml:space="preserve">   </v>
      </c>
      <c r="C46" s="236"/>
      <c r="D46" s="15"/>
      <c r="E46" s="15"/>
      <c r="F46" s="15"/>
      <c r="G46" s="15"/>
      <c r="H46" s="16"/>
      <c r="I46" s="16"/>
      <c r="J46" s="16"/>
      <c r="K46" s="16"/>
      <c r="L46" s="414"/>
      <c r="M46" s="115" t="str">
        <f t="shared" si="0"/>
        <v xml:space="preserve">   </v>
      </c>
    </row>
    <row r="47" spans="1:13" x14ac:dyDescent="0.2">
      <c r="A47" s="419"/>
      <c r="B47" s="235" t="str">
        <f>Capacidades!M942</f>
        <v xml:space="preserve">   </v>
      </c>
      <c r="C47" s="236"/>
      <c r="D47" s="17"/>
      <c r="E47" s="17"/>
      <c r="F47" s="17"/>
      <c r="G47" s="17"/>
      <c r="H47" s="18"/>
      <c r="I47" s="18"/>
      <c r="J47" s="18"/>
      <c r="K47" s="18"/>
      <c r="L47" s="415"/>
      <c r="M47" s="115" t="str">
        <f t="shared" si="0"/>
        <v xml:space="preserve">   </v>
      </c>
    </row>
    <row r="48" spans="1:13" x14ac:dyDescent="0.2">
      <c r="A48" s="417" t="str">
        <f>Capacidades!L943</f>
        <v xml:space="preserve">       </v>
      </c>
      <c r="B48" s="235" t="str">
        <f>Capacidades!M943</f>
        <v xml:space="preserve">   </v>
      </c>
      <c r="C48" s="236"/>
      <c r="D48" s="13">
        <f>Organización_Modular!F106</f>
        <v>0</v>
      </c>
      <c r="E48" s="13">
        <f>Organización_Modular!G106</f>
        <v>0</v>
      </c>
      <c r="F48" s="13">
        <f>Organización_Modular!H106</f>
        <v>0</v>
      </c>
      <c r="G48" s="13">
        <f>Organización_Modular!I106</f>
        <v>0</v>
      </c>
      <c r="H48" s="14">
        <f>SUM(F48:G48)</f>
        <v>0</v>
      </c>
      <c r="I48" s="14">
        <f>F48*16</f>
        <v>0</v>
      </c>
      <c r="J48" s="14">
        <f>G48*32</f>
        <v>0</v>
      </c>
      <c r="K48" s="14">
        <f>SUM(I48:J48)</f>
        <v>0</v>
      </c>
      <c r="L48" s="413"/>
      <c r="M48" s="115" t="str">
        <f t="shared" si="0"/>
        <v xml:space="preserve">   </v>
      </c>
    </row>
    <row r="49" spans="1:13" x14ac:dyDescent="0.2">
      <c r="A49" s="418"/>
      <c r="B49" s="235" t="str">
        <f>Capacidades!M944</f>
        <v xml:space="preserve">   </v>
      </c>
      <c r="C49" s="236"/>
      <c r="D49" s="15"/>
      <c r="E49" s="15"/>
      <c r="F49" s="15"/>
      <c r="G49" s="15"/>
      <c r="H49" s="16"/>
      <c r="I49" s="16"/>
      <c r="J49" s="16"/>
      <c r="K49" s="16"/>
      <c r="L49" s="414"/>
      <c r="M49" s="115" t="str">
        <f t="shared" si="0"/>
        <v xml:space="preserve">   </v>
      </c>
    </row>
    <row r="50" spans="1:13" x14ac:dyDescent="0.2">
      <c r="A50" s="418"/>
      <c r="B50" s="235" t="str">
        <f>Capacidades!M945</f>
        <v xml:space="preserve">   </v>
      </c>
      <c r="C50" s="236"/>
      <c r="D50" s="15"/>
      <c r="E50" s="15"/>
      <c r="F50" s="15"/>
      <c r="G50" s="15"/>
      <c r="H50" s="16"/>
      <c r="I50" s="16"/>
      <c r="J50" s="16"/>
      <c r="K50" s="16"/>
      <c r="L50" s="414"/>
      <c r="M50" s="115" t="str">
        <f t="shared" si="0"/>
        <v xml:space="preserve">   </v>
      </c>
    </row>
    <row r="51" spans="1:13" x14ac:dyDescent="0.2">
      <c r="A51" s="418"/>
      <c r="B51" s="235" t="str">
        <f>Capacidades!M946</f>
        <v xml:space="preserve">   </v>
      </c>
      <c r="C51" s="236"/>
      <c r="D51" s="15"/>
      <c r="E51" s="15"/>
      <c r="F51" s="15"/>
      <c r="G51" s="15"/>
      <c r="H51" s="16"/>
      <c r="I51" s="16"/>
      <c r="J51" s="16"/>
      <c r="K51" s="16"/>
      <c r="L51" s="414"/>
      <c r="M51" s="115" t="str">
        <f t="shared" si="0"/>
        <v xml:space="preserve">   </v>
      </c>
    </row>
    <row r="52" spans="1:13" x14ac:dyDescent="0.2">
      <c r="A52" s="418"/>
      <c r="B52" s="235" t="str">
        <f>Capacidades!M947</f>
        <v xml:space="preserve">   </v>
      </c>
      <c r="C52" s="236"/>
      <c r="D52" s="15"/>
      <c r="E52" s="15"/>
      <c r="F52" s="15"/>
      <c r="G52" s="15"/>
      <c r="H52" s="16"/>
      <c r="I52" s="16"/>
      <c r="J52" s="16"/>
      <c r="K52" s="16"/>
      <c r="L52" s="414"/>
      <c r="M52" s="115" t="str">
        <f t="shared" si="0"/>
        <v xml:space="preserve">   </v>
      </c>
    </row>
    <row r="53" spans="1:13" x14ac:dyDescent="0.2">
      <c r="A53" s="418"/>
      <c r="B53" s="235" t="str">
        <f>Capacidades!M948</f>
        <v xml:space="preserve">   </v>
      </c>
      <c r="C53" s="236"/>
      <c r="D53" s="15"/>
      <c r="E53" s="15"/>
      <c r="F53" s="15"/>
      <c r="G53" s="15"/>
      <c r="H53" s="16"/>
      <c r="I53" s="16"/>
      <c r="J53" s="16"/>
      <c r="K53" s="16"/>
      <c r="L53" s="414"/>
      <c r="M53" s="115" t="str">
        <f t="shared" si="0"/>
        <v xml:space="preserve">   </v>
      </c>
    </row>
    <row r="54" spans="1:13" x14ac:dyDescent="0.2">
      <c r="A54" s="418"/>
      <c r="B54" s="235" t="str">
        <f>Capacidades!M949</f>
        <v xml:space="preserve">   </v>
      </c>
      <c r="C54" s="236"/>
      <c r="D54" s="15"/>
      <c r="E54" s="15"/>
      <c r="F54" s="15"/>
      <c r="G54" s="15"/>
      <c r="H54" s="16"/>
      <c r="I54" s="16"/>
      <c r="J54" s="16"/>
      <c r="K54" s="16"/>
      <c r="L54" s="414"/>
      <c r="M54" s="115" t="str">
        <f t="shared" si="0"/>
        <v xml:space="preserve">   </v>
      </c>
    </row>
    <row r="55" spans="1:13" x14ac:dyDescent="0.2">
      <c r="A55" s="418"/>
      <c r="B55" s="235" t="str">
        <f>Capacidades!M950</f>
        <v xml:space="preserve">   </v>
      </c>
      <c r="C55" s="236"/>
      <c r="D55" s="15"/>
      <c r="E55" s="15"/>
      <c r="F55" s="15"/>
      <c r="G55" s="15"/>
      <c r="H55" s="16"/>
      <c r="I55" s="16"/>
      <c r="J55" s="16"/>
      <c r="K55" s="16"/>
      <c r="L55" s="414"/>
      <c r="M55" s="115" t="str">
        <f t="shared" si="0"/>
        <v xml:space="preserve">   </v>
      </c>
    </row>
    <row r="56" spans="1:13" x14ac:dyDescent="0.2">
      <c r="A56" s="418"/>
      <c r="B56" s="235" t="str">
        <f>Capacidades!M951</f>
        <v xml:space="preserve">   </v>
      </c>
      <c r="C56" s="236"/>
      <c r="D56" s="15"/>
      <c r="E56" s="15"/>
      <c r="F56" s="15"/>
      <c r="G56" s="15"/>
      <c r="H56" s="16"/>
      <c r="I56" s="16"/>
      <c r="J56" s="16"/>
      <c r="K56" s="16"/>
      <c r="L56" s="414"/>
      <c r="M56" s="115" t="str">
        <f t="shared" si="0"/>
        <v xml:space="preserve">   </v>
      </c>
    </row>
    <row r="57" spans="1:13" x14ac:dyDescent="0.2">
      <c r="A57" s="419"/>
      <c r="B57" s="235" t="str">
        <f>Capacidades!M952</f>
        <v xml:space="preserve">   </v>
      </c>
      <c r="C57" s="236"/>
      <c r="D57" s="17"/>
      <c r="E57" s="17"/>
      <c r="F57" s="17"/>
      <c r="G57" s="17"/>
      <c r="H57" s="18"/>
      <c r="I57" s="18"/>
      <c r="J57" s="18"/>
      <c r="K57" s="18"/>
      <c r="L57" s="415"/>
      <c r="M57" s="115" t="str">
        <f t="shared" si="0"/>
        <v xml:space="preserve">   </v>
      </c>
    </row>
    <row r="58" spans="1:13" x14ac:dyDescent="0.2">
      <c r="A58" s="417" t="str">
        <f>Capacidades!L953</f>
        <v xml:space="preserve">       </v>
      </c>
      <c r="B58" s="235" t="str">
        <f>Capacidades!M953</f>
        <v xml:space="preserve">   </v>
      </c>
      <c r="C58" s="236"/>
      <c r="D58" s="13">
        <f>Organización_Modular!F107</f>
        <v>0</v>
      </c>
      <c r="E58" s="13">
        <f>Organización_Modular!G107</f>
        <v>0</v>
      </c>
      <c r="F58" s="13">
        <f>Organización_Modular!H107</f>
        <v>0</v>
      </c>
      <c r="G58" s="13">
        <f>Organización_Modular!I107</f>
        <v>0</v>
      </c>
      <c r="H58" s="14">
        <f>SUM(F58:G58)</f>
        <v>0</v>
      </c>
      <c r="I58" s="14">
        <f>F58*16</f>
        <v>0</v>
      </c>
      <c r="J58" s="14">
        <f>G58*32</f>
        <v>0</v>
      </c>
      <c r="K58" s="14">
        <f>SUM(I58:J58)</f>
        <v>0</v>
      </c>
      <c r="L58" s="413"/>
      <c r="M58" s="115" t="str">
        <f t="shared" si="0"/>
        <v xml:space="preserve">   </v>
      </c>
    </row>
    <row r="59" spans="1:13" x14ac:dyDescent="0.2">
      <c r="A59" s="418"/>
      <c r="B59" s="235" t="str">
        <f>Capacidades!M954</f>
        <v xml:space="preserve">   </v>
      </c>
      <c r="C59" s="236"/>
      <c r="D59" s="15"/>
      <c r="E59" s="15"/>
      <c r="F59" s="15"/>
      <c r="G59" s="15"/>
      <c r="H59" s="16"/>
      <c r="I59" s="16"/>
      <c r="J59" s="16"/>
      <c r="K59" s="16"/>
      <c r="L59" s="414"/>
      <c r="M59" s="115" t="str">
        <f t="shared" si="0"/>
        <v xml:space="preserve">   </v>
      </c>
    </row>
    <row r="60" spans="1:13" x14ac:dyDescent="0.2">
      <c r="A60" s="418"/>
      <c r="B60" s="235" t="str">
        <f>Capacidades!M955</f>
        <v xml:space="preserve">   </v>
      </c>
      <c r="C60" s="236"/>
      <c r="D60" s="15"/>
      <c r="E60" s="15"/>
      <c r="F60" s="15"/>
      <c r="G60" s="15"/>
      <c r="H60" s="16"/>
      <c r="I60" s="16"/>
      <c r="J60" s="16"/>
      <c r="K60" s="16"/>
      <c r="L60" s="414"/>
      <c r="M60" s="115" t="str">
        <f t="shared" si="0"/>
        <v xml:space="preserve">   </v>
      </c>
    </row>
    <row r="61" spans="1:13" x14ac:dyDescent="0.2">
      <c r="A61" s="418"/>
      <c r="B61" s="235" t="str">
        <f>Capacidades!M956</f>
        <v xml:space="preserve">   </v>
      </c>
      <c r="C61" s="236"/>
      <c r="D61" s="15"/>
      <c r="E61" s="15"/>
      <c r="F61" s="15"/>
      <c r="G61" s="15"/>
      <c r="H61" s="16"/>
      <c r="I61" s="16"/>
      <c r="J61" s="16"/>
      <c r="K61" s="16"/>
      <c r="L61" s="414"/>
      <c r="M61" s="115" t="str">
        <f t="shared" si="0"/>
        <v xml:space="preserve">   </v>
      </c>
    </row>
    <row r="62" spans="1:13" x14ac:dyDescent="0.2">
      <c r="A62" s="418"/>
      <c r="B62" s="235" t="str">
        <f>Capacidades!M957</f>
        <v xml:space="preserve">   </v>
      </c>
      <c r="C62" s="236"/>
      <c r="D62" s="15"/>
      <c r="E62" s="15"/>
      <c r="F62" s="15"/>
      <c r="G62" s="15"/>
      <c r="H62" s="16"/>
      <c r="I62" s="16"/>
      <c r="J62" s="16"/>
      <c r="K62" s="16"/>
      <c r="L62" s="414"/>
      <c r="M62" s="115" t="str">
        <f t="shared" si="0"/>
        <v xml:space="preserve">   </v>
      </c>
    </row>
    <row r="63" spans="1:13" x14ac:dyDescent="0.2">
      <c r="A63" s="418"/>
      <c r="B63" s="235" t="str">
        <f>Capacidades!M958</f>
        <v xml:space="preserve">   </v>
      </c>
      <c r="C63" s="236"/>
      <c r="D63" s="15"/>
      <c r="E63" s="15"/>
      <c r="F63" s="15"/>
      <c r="G63" s="15"/>
      <c r="H63" s="16"/>
      <c r="I63" s="16"/>
      <c r="J63" s="16"/>
      <c r="K63" s="16"/>
      <c r="L63" s="414"/>
      <c r="M63" s="115" t="str">
        <f t="shared" si="0"/>
        <v xml:space="preserve">   </v>
      </c>
    </row>
    <row r="64" spans="1:13" x14ac:dyDescent="0.2">
      <c r="A64" s="418"/>
      <c r="B64" s="235" t="str">
        <f>Capacidades!M959</f>
        <v xml:space="preserve">   </v>
      </c>
      <c r="C64" s="236"/>
      <c r="D64" s="15"/>
      <c r="E64" s="15"/>
      <c r="F64" s="15"/>
      <c r="G64" s="15"/>
      <c r="H64" s="16"/>
      <c r="I64" s="16"/>
      <c r="J64" s="16"/>
      <c r="K64" s="16"/>
      <c r="L64" s="414"/>
      <c r="M64" s="115" t="str">
        <f t="shared" si="0"/>
        <v xml:space="preserve">   </v>
      </c>
    </row>
    <row r="65" spans="1:13" x14ac:dyDescent="0.2">
      <c r="A65" s="418"/>
      <c r="B65" s="235" t="str">
        <f>Capacidades!M960</f>
        <v xml:space="preserve">   </v>
      </c>
      <c r="C65" s="236"/>
      <c r="D65" s="15"/>
      <c r="E65" s="15"/>
      <c r="F65" s="15"/>
      <c r="G65" s="15"/>
      <c r="H65" s="16"/>
      <c r="I65" s="16"/>
      <c r="J65" s="16"/>
      <c r="K65" s="16"/>
      <c r="L65" s="414"/>
      <c r="M65" s="115" t="str">
        <f t="shared" si="0"/>
        <v xml:space="preserve">   </v>
      </c>
    </row>
    <row r="66" spans="1:13" x14ac:dyDescent="0.2">
      <c r="A66" s="418"/>
      <c r="B66" s="235" t="str">
        <f>Capacidades!M961</f>
        <v xml:space="preserve">   </v>
      </c>
      <c r="C66" s="236"/>
      <c r="D66" s="15"/>
      <c r="E66" s="15"/>
      <c r="F66" s="15"/>
      <c r="G66" s="15"/>
      <c r="H66" s="16"/>
      <c r="I66" s="16"/>
      <c r="J66" s="16"/>
      <c r="K66" s="16"/>
      <c r="L66" s="414"/>
      <c r="M66" s="115" t="str">
        <f t="shared" si="0"/>
        <v xml:space="preserve">   </v>
      </c>
    </row>
    <row r="67" spans="1:13" x14ac:dyDescent="0.2">
      <c r="A67" s="419"/>
      <c r="B67" s="235" t="str">
        <f>Capacidades!M962</f>
        <v xml:space="preserve">   </v>
      </c>
      <c r="C67" s="236"/>
      <c r="D67" s="17"/>
      <c r="E67" s="17"/>
      <c r="F67" s="17"/>
      <c r="G67" s="17"/>
      <c r="H67" s="18"/>
      <c r="I67" s="18"/>
      <c r="J67" s="18"/>
      <c r="K67" s="18"/>
      <c r="L67" s="415"/>
      <c r="M67" s="115" t="str">
        <f t="shared" si="0"/>
        <v xml:space="preserve">   </v>
      </c>
    </row>
    <row r="68" spans="1:13" x14ac:dyDescent="0.2">
      <c r="A68" s="417" t="str">
        <f>Capacidades!L963</f>
        <v xml:space="preserve">       </v>
      </c>
      <c r="B68" s="235" t="str">
        <f>Capacidades!M963</f>
        <v xml:space="preserve">   </v>
      </c>
      <c r="C68" s="236"/>
      <c r="D68" s="13">
        <f>Organización_Modular!F108</f>
        <v>0</v>
      </c>
      <c r="E68" s="13">
        <f>Organización_Modular!G108</f>
        <v>0</v>
      </c>
      <c r="F68" s="13">
        <f>Organización_Modular!H108</f>
        <v>0</v>
      </c>
      <c r="G68" s="13">
        <f>Organización_Modular!I108</f>
        <v>0</v>
      </c>
      <c r="H68" s="14">
        <f>SUM(F68:G68)</f>
        <v>0</v>
      </c>
      <c r="I68" s="14">
        <f>F68*16</f>
        <v>0</v>
      </c>
      <c r="J68" s="14">
        <f>G68*32</f>
        <v>0</v>
      </c>
      <c r="K68" s="14">
        <f>SUM(I68:J68)</f>
        <v>0</v>
      </c>
      <c r="L68" s="413"/>
      <c r="M68" s="115" t="str">
        <f t="shared" si="0"/>
        <v xml:space="preserve">   </v>
      </c>
    </row>
    <row r="69" spans="1:13" x14ac:dyDescent="0.2">
      <c r="A69" s="418"/>
      <c r="B69" s="235" t="str">
        <f>Capacidades!M964</f>
        <v xml:space="preserve">   </v>
      </c>
      <c r="C69" s="236"/>
      <c r="D69" s="15"/>
      <c r="E69" s="15"/>
      <c r="F69" s="15"/>
      <c r="G69" s="15"/>
      <c r="H69" s="16"/>
      <c r="I69" s="16"/>
      <c r="J69" s="16"/>
      <c r="K69" s="16"/>
      <c r="L69" s="414"/>
      <c r="M69" s="115" t="str">
        <f t="shared" si="0"/>
        <v xml:space="preserve">   </v>
      </c>
    </row>
    <row r="70" spans="1:13" x14ac:dyDescent="0.2">
      <c r="A70" s="418"/>
      <c r="B70" s="235" t="str">
        <f>Capacidades!M965</f>
        <v xml:space="preserve">   </v>
      </c>
      <c r="C70" s="236"/>
      <c r="D70" s="15"/>
      <c r="E70" s="15"/>
      <c r="F70" s="15"/>
      <c r="G70" s="15"/>
      <c r="H70" s="16"/>
      <c r="I70" s="16"/>
      <c r="J70" s="16"/>
      <c r="K70" s="16"/>
      <c r="L70" s="414"/>
      <c r="M70" s="115" t="str">
        <f t="shared" si="0"/>
        <v xml:space="preserve">   </v>
      </c>
    </row>
    <row r="71" spans="1:13" x14ac:dyDescent="0.2">
      <c r="A71" s="418"/>
      <c r="B71" s="235" t="str">
        <f>Capacidades!M966</f>
        <v xml:space="preserve">   </v>
      </c>
      <c r="C71" s="236"/>
      <c r="D71" s="15"/>
      <c r="E71" s="15"/>
      <c r="F71" s="15"/>
      <c r="G71" s="15"/>
      <c r="H71" s="16"/>
      <c r="I71" s="16"/>
      <c r="J71" s="16"/>
      <c r="K71" s="16"/>
      <c r="L71" s="414"/>
      <c r="M71" s="115" t="str">
        <f t="shared" si="0"/>
        <v xml:space="preserve">   </v>
      </c>
    </row>
    <row r="72" spans="1:13" x14ac:dyDescent="0.2">
      <c r="A72" s="418"/>
      <c r="B72" s="235" t="str">
        <f>Capacidades!M967</f>
        <v xml:space="preserve">   </v>
      </c>
      <c r="C72" s="236"/>
      <c r="D72" s="15"/>
      <c r="E72" s="15"/>
      <c r="F72" s="15"/>
      <c r="G72" s="15"/>
      <c r="H72" s="16"/>
      <c r="I72" s="16"/>
      <c r="J72" s="16"/>
      <c r="K72" s="16"/>
      <c r="L72" s="414"/>
      <c r="M72" s="115" t="str">
        <f t="shared" si="0"/>
        <v xml:space="preserve">   </v>
      </c>
    </row>
    <row r="73" spans="1:13" x14ac:dyDescent="0.2">
      <c r="A73" s="418"/>
      <c r="B73" s="235" t="str">
        <f>Capacidades!M968</f>
        <v xml:space="preserve">   </v>
      </c>
      <c r="C73" s="236"/>
      <c r="D73" s="15"/>
      <c r="E73" s="15"/>
      <c r="F73" s="15"/>
      <c r="G73" s="15"/>
      <c r="H73" s="16"/>
      <c r="I73" s="16"/>
      <c r="J73" s="16"/>
      <c r="K73" s="16"/>
      <c r="L73" s="414"/>
      <c r="M73" s="115" t="str">
        <f t="shared" si="0"/>
        <v xml:space="preserve">   </v>
      </c>
    </row>
    <row r="74" spans="1:13" x14ac:dyDescent="0.2">
      <c r="A74" s="418"/>
      <c r="B74" s="235" t="str">
        <f>Capacidades!M969</f>
        <v xml:space="preserve">   </v>
      </c>
      <c r="C74" s="236"/>
      <c r="D74" s="15"/>
      <c r="E74" s="15"/>
      <c r="F74" s="15"/>
      <c r="G74" s="15"/>
      <c r="H74" s="16"/>
      <c r="I74" s="16"/>
      <c r="J74" s="16"/>
      <c r="K74" s="16"/>
      <c r="L74" s="414"/>
      <c r="M74" s="115" t="str">
        <f t="shared" si="0"/>
        <v xml:space="preserve">   </v>
      </c>
    </row>
    <row r="75" spans="1:13" x14ac:dyDescent="0.2">
      <c r="A75" s="418"/>
      <c r="B75" s="235" t="str">
        <f>Capacidades!M970</f>
        <v xml:space="preserve">   </v>
      </c>
      <c r="C75" s="236"/>
      <c r="D75" s="15"/>
      <c r="E75" s="15"/>
      <c r="F75" s="15"/>
      <c r="G75" s="15"/>
      <c r="H75" s="16"/>
      <c r="I75" s="16"/>
      <c r="J75" s="16"/>
      <c r="K75" s="16"/>
      <c r="L75" s="414"/>
      <c r="M75" s="115" t="str">
        <f t="shared" si="0"/>
        <v xml:space="preserve">   </v>
      </c>
    </row>
    <row r="76" spans="1:13" x14ac:dyDescent="0.2">
      <c r="A76" s="418"/>
      <c r="B76" s="235" t="str">
        <f>Capacidades!M971</f>
        <v xml:space="preserve">   </v>
      </c>
      <c r="C76" s="236"/>
      <c r="D76" s="15"/>
      <c r="E76" s="15"/>
      <c r="F76" s="15"/>
      <c r="G76" s="15"/>
      <c r="H76" s="16"/>
      <c r="I76" s="16"/>
      <c r="J76" s="16"/>
      <c r="K76" s="16"/>
      <c r="L76" s="414"/>
      <c r="M76" s="115" t="str">
        <f t="shared" si="0"/>
        <v xml:space="preserve">   </v>
      </c>
    </row>
    <row r="77" spans="1:13" x14ac:dyDescent="0.2">
      <c r="A77" s="419"/>
      <c r="B77" s="235" t="str">
        <f>Capacidades!M972</f>
        <v xml:space="preserve">   </v>
      </c>
      <c r="C77" s="236"/>
      <c r="D77" s="17"/>
      <c r="E77" s="17"/>
      <c r="F77" s="17"/>
      <c r="G77" s="17"/>
      <c r="H77" s="18"/>
      <c r="I77" s="18"/>
      <c r="J77" s="18"/>
      <c r="K77" s="18"/>
      <c r="L77" s="415"/>
      <c r="M77" s="115" t="str">
        <f t="shared" si="0"/>
        <v xml:space="preserve">   </v>
      </c>
    </row>
    <row r="78" spans="1:13" x14ac:dyDescent="0.2">
      <c r="A78" s="417" t="str">
        <f>Capacidades!L973</f>
        <v xml:space="preserve">       </v>
      </c>
      <c r="B78" s="235" t="str">
        <f>Capacidades!M973</f>
        <v xml:space="preserve">   </v>
      </c>
      <c r="C78" s="236"/>
      <c r="D78" s="13">
        <f>Organización_Modular!F109</f>
        <v>0</v>
      </c>
      <c r="E78" s="13">
        <f>Organización_Modular!G109</f>
        <v>0</v>
      </c>
      <c r="F78" s="13">
        <f>Organización_Modular!H109</f>
        <v>0</v>
      </c>
      <c r="G78" s="13">
        <f>Organización_Modular!I109</f>
        <v>0</v>
      </c>
      <c r="H78" s="14">
        <f>SUM(F78:G78)</f>
        <v>0</v>
      </c>
      <c r="I78" s="14">
        <f>F78*16</f>
        <v>0</v>
      </c>
      <c r="J78" s="14">
        <f>G78*32</f>
        <v>0</v>
      </c>
      <c r="K78" s="14">
        <f>SUM(I78:J78)</f>
        <v>0</v>
      </c>
      <c r="L78" s="413"/>
      <c r="M78" s="115" t="str">
        <f t="shared" si="0"/>
        <v xml:space="preserve">   </v>
      </c>
    </row>
    <row r="79" spans="1:13" x14ac:dyDescent="0.2">
      <c r="A79" s="418"/>
      <c r="B79" s="235" t="str">
        <f>Capacidades!M974</f>
        <v xml:space="preserve">   </v>
      </c>
      <c r="C79" s="236"/>
      <c r="D79" s="15"/>
      <c r="E79" s="15"/>
      <c r="F79" s="15"/>
      <c r="G79" s="15"/>
      <c r="H79" s="16"/>
      <c r="I79" s="16"/>
      <c r="J79" s="16"/>
      <c r="K79" s="16"/>
      <c r="L79" s="414"/>
      <c r="M79" s="115" t="str">
        <f t="shared" si="0"/>
        <v xml:space="preserve">   </v>
      </c>
    </row>
    <row r="80" spans="1:13" x14ac:dyDescent="0.2">
      <c r="A80" s="418"/>
      <c r="B80" s="235" t="str">
        <f>Capacidades!M975</f>
        <v xml:space="preserve">   </v>
      </c>
      <c r="C80" s="236"/>
      <c r="D80" s="15"/>
      <c r="E80" s="15"/>
      <c r="F80" s="15"/>
      <c r="G80" s="15"/>
      <c r="H80" s="16"/>
      <c r="I80" s="16"/>
      <c r="J80" s="16"/>
      <c r="K80" s="16"/>
      <c r="L80" s="414"/>
      <c r="M80" s="115" t="str">
        <f t="shared" si="0"/>
        <v xml:space="preserve">   </v>
      </c>
    </row>
    <row r="81" spans="1:13" x14ac:dyDescent="0.2">
      <c r="A81" s="418"/>
      <c r="B81" s="235" t="str">
        <f>Capacidades!M976</f>
        <v xml:space="preserve">   </v>
      </c>
      <c r="C81" s="236"/>
      <c r="D81" s="15"/>
      <c r="E81" s="15"/>
      <c r="F81" s="15"/>
      <c r="G81" s="15"/>
      <c r="H81" s="16"/>
      <c r="I81" s="16"/>
      <c r="J81" s="16"/>
      <c r="K81" s="16"/>
      <c r="L81" s="414"/>
      <c r="M81" s="115" t="str">
        <f t="shared" si="0"/>
        <v xml:space="preserve">   </v>
      </c>
    </row>
    <row r="82" spans="1:13" x14ac:dyDescent="0.2">
      <c r="A82" s="418"/>
      <c r="B82" s="235" t="str">
        <f>Capacidades!M977</f>
        <v xml:space="preserve">   </v>
      </c>
      <c r="C82" s="236"/>
      <c r="D82" s="15"/>
      <c r="E82" s="15"/>
      <c r="F82" s="15"/>
      <c r="G82" s="15"/>
      <c r="H82" s="16"/>
      <c r="I82" s="16"/>
      <c r="J82" s="16"/>
      <c r="K82" s="16"/>
      <c r="L82" s="414"/>
      <c r="M82" s="115" t="str">
        <f t="shared" si="0"/>
        <v xml:space="preserve">   </v>
      </c>
    </row>
    <row r="83" spans="1:13" x14ac:dyDescent="0.2">
      <c r="A83" s="418"/>
      <c r="B83" s="235" t="str">
        <f>Capacidades!M978</f>
        <v xml:space="preserve">   </v>
      </c>
      <c r="C83" s="236"/>
      <c r="D83" s="15"/>
      <c r="E83" s="15"/>
      <c r="F83" s="15"/>
      <c r="G83" s="15"/>
      <c r="H83" s="16"/>
      <c r="I83" s="16"/>
      <c r="J83" s="16"/>
      <c r="K83" s="16"/>
      <c r="L83" s="414"/>
      <c r="M83" s="115" t="str">
        <f t="shared" ref="M83:M146" si="1">B83</f>
        <v xml:space="preserve">   </v>
      </c>
    </row>
    <row r="84" spans="1:13" x14ac:dyDescent="0.2">
      <c r="A84" s="418"/>
      <c r="B84" s="235" t="str">
        <f>Capacidades!M979</f>
        <v xml:space="preserve">   </v>
      </c>
      <c r="C84" s="236"/>
      <c r="D84" s="15"/>
      <c r="E84" s="15"/>
      <c r="F84" s="15"/>
      <c r="G84" s="15"/>
      <c r="H84" s="16"/>
      <c r="I84" s="16"/>
      <c r="J84" s="16"/>
      <c r="K84" s="16"/>
      <c r="L84" s="414"/>
      <c r="M84" s="115" t="str">
        <f t="shared" si="1"/>
        <v xml:space="preserve">   </v>
      </c>
    </row>
    <row r="85" spans="1:13" x14ac:dyDescent="0.2">
      <c r="A85" s="418"/>
      <c r="B85" s="235" t="str">
        <f>Capacidades!M980</f>
        <v xml:space="preserve">   </v>
      </c>
      <c r="C85" s="236"/>
      <c r="D85" s="15"/>
      <c r="E85" s="15"/>
      <c r="F85" s="15"/>
      <c r="G85" s="15"/>
      <c r="H85" s="16"/>
      <c r="I85" s="16"/>
      <c r="J85" s="16"/>
      <c r="K85" s="16"/>
      <c r="L85" s="414"/>
      <c r="M85" s="115" t="str">
        <f t="shared" si="1"/>
        <v xml:space="preserve">   </v>
      </c>
    </row>
    <row r="86" spans="1:13" x14ac:dyDescent="0.2">
      <c r="A86" s="418"/>
      <c r="B86" s="235" t="str">
        <f>Capacidades!M981</f>
        <v xml:space="preserve">   </v>
      </c>
      <c r="C86" s="236"/>
      <c r="D86" s="15"/>
      <c r="E86" s="15"/>
      <c r="F86" s="15"/>
      <c r="G86" s="15"/>
      <c r="H86" s="16"/>
      <c r="I86" s="16"/>
      <c r="J86" s="16"/>
      <c r="K86" s="16"/>
      <c r="L86" s="414"/>
      <c r="M86" s="115" t="str">
        <f t="shared" si="1"/>
        <v xml:space="preserve">   </v>
      </c>
    </row>
    <row r="87" spans="1:13" x14ac:dyDescent="0.2">
      <c r="A87" s="419"/>
      <c r="B87" s="235" t="str">
        <f>Capacidades!M982</f>
        <v xml:space="preserve">   </v>
      </c>
      <c r="C87" s="236"/>
      <c r="D87" s="17"/>
      <c r="E87" s="17"/>
      <c r="F87" s="17"/>
      <c r="G87" s="17"/>
      <c r="H87" s="18"/>
      <c r="I87" s="18"/>
      <c r="J87" s="18"/>
      <c r="K87" s="18"/>
      <c r="L87" s="415"/>
      <c r="M87" s="115" t="str">
        <f t="shared" si="1"/>
        <v xml:space="preserve">   </v>
      </c>
    </row>
    <row r="88" spans="1:13" x14ac:dyDescent="0.2">
      <c r="A88" s="417" t="str">
        <f>Capacidades!L983</f>
        <v xml:space="preserve">       </v>
      </c>
      <c r="B88" s="235" t="str">
        <f>Capacidades!M983</f>
        <v xml:space="preserve">   </v>
      </c>
      <c r="C88" s="236"/>
      <c r="D88" s="13">
        <f>Organización_Modular!F110</f>
        <v>0</v>
      </c>
      <c r="E88" s="13">
        <f>Organización_Modular!G110</f>
        <v>0</v>
      </c>
      <c r="F88" s="13">
        <f>Organización_Modular!H110</f>
        <v>0</v>
      </c>
      <c r="G88" s="13">
        <f>Organización_Modular!I110</f>
        <v>0</v>
      </c>
      <c r="H88" s="14">
        <f>SUM(F88:G88)</f>
        <v>0</v>
      </c>
      <c r="I88" s="14">
        <f>F88*16</f>
        <v>0</v>
      </c>
      <c r="J88" s="14">
        <f>G88*32</f>
        <v>0</v>
      </c>
      <c r="K88" s="14">
        <f>SUM(I88:J88)</f>
        <v>0</v>
      </c>
      <c r="L88" s="413"/>
      <c r="M88" s="115" t="str">
        <f t="shared" si="1"/>
        <v xml:space="preserve">   </v>
      </c>
    </row>
    <row r="89" spans="1:13" x14ac:dyDescent="0.2">
      <c r="A89" s="418"/>
      <c r="B89" s="235" t="str">
        <f>Capacidades!M984</f>
        <v xml:space="preserve">   </v>
      </c>
      <c r="C89" s="236"/>
      <c r="D89" s="15"/>
      <c r="E89" s="15"/>
      <c r="F89" s="15"/>
      <c r="G89" s="15"/>
      <c r="H89" s="16"/>
      <c r="I89" s="16"/>
      <c r="J89" s="16"/>
      <c r="K89" s="16"/>
      <c r="L89" s="414"/>
      <c r="M89" s="115" t="str">
        <f t="shared" si="1"/>
        <v xml:space="preserve">   </v>
      </c>
    </row>
    <row r="90" spans="1:13" x14ac:dyDescent="0.2">
      <c r="A90" s="418"/>
      <c r="B90" s="235" t="str">
        <f>Capacidades!M985</f>
        <v xml:space="preserve">   </v>
      </c>
      <c r="C90" s="236"/>
      <c r="D90" s="15"/>
      <c r="E90" s="15"/>
      <c r="F90" s="15"/>
      <c r="G90" s="15"/>
      <c r="H90" s="16"/>
      <c r="I90" s="16"/>
      <c r="J90" s="16"/>
      <c r="K90" s="16"/>
      <c r="L90" s="414"/>
      <c r="M90" s="115" t="str">
        <f t="shared" si="1"/>
        <v xml:space="preserve">   </v>
      </c>
    </row>
    <row r="91" spans="1:13" x14ac:dyDescent="0.2">
      <c r="A91" s="418"/>
      <c r="B91" s="235" t="str">
        <f>Capacidades!M986</f>
        <v xml:space="preserve">   </v>
      </c>
      <c r="C91" s="236"/>
      <c r="D91" s="15"/>
      <c r="E91" s="15"/>
      <c r="F91" s="15"/>
      <c r="G91" s="15"/>
      <c r="H91" s="16"/>
      <c r="I91" s="16"/>
      <c r="J91" s="16"/>
      <c r="K91" s="16"/>
      <c r="L91" s="414"/>
      <c r="M91" s="115" t="str">
        <f t="shared" si="1"/>
        <v xml:space="preserve">   </v>
      </c>
    </row>
    <row r="92" spans="1:13" x14ac:dyDescent="0.2">
      <c r="A92" s="418"/>
      <c r="B92" s="235" t="str">
        <f>Capacidades!M987</f>
        <v xml:space="preserve">   </v>
      </c>
      <c r="C92" s="236"/>
      <c r="D92" s="15"/>
      <c r="E92" s="15"/>
      <c r="F92" s="15"/>
      <c r="G92" s="15"/>
      <c r="H92" s="16"/>
      <c r="I92" s="16"/>
      <c r="J92" s="16"/>
      <c r="K92" s="16"/>
      <c r="L92" s="414"/>
      <c r="M92" s="115" t="str">
        <f t="shared" si="1"/>
        <v xml:space="preserve">   </v>
      </c>
    </row>
    <row r="93" spans="1:13" x14ac:dyDescent="0.2">
      <c r="A93" s="418"/>
      <c r="B93" s="235" t="str">
        <f>Capacidades!M988</f>
        <v xml:space="preserve">   </v>
      </c>
      <c r="C93" s="236"/>
      <c r="D93" s="15"/>
      <c r="E93" s="15"/>
      <c r="F93" s="15"/>
      <c r="G93" s="15"/>
      <c r="H93" s="16"/>
      <c r="I93" s="16"/>
      <c r="J93" s="16"/>
      <c r="K93" s="16"/>
      <c r="L93" s="414"/>
      <c r="M93" s="115" t="str">
        <f t="shared" si="1"/>
        <v xml:space="preserve">   </v>
      </c>
    </row>
    <row r="94" spans="1:13" x14ac:dyDescent="0.2">
      <c r="A94" s="418"/>
      <c r="B94" s="235" t="str">
        <f>Capacidades!M989</f>
        <v xml:space="preserve">   </v>
      </c>
      <c r="C94" s="236"/>
      <c r="D94" s="15"/>
      <c r="E94" s="15"/>
      <c r="F94" s="15"/>
      <c r="G94" s="15"/>
      <c r="H94" s="16"/>
      <c r="I94" s="16"/>
      <c r="J94" s="16"/>
      <c r="K94" s="16"/>
      <c r="L94" s="414"/>
      <c r="M94" s="115" t="str">
        <f t="shared" si="1"/>
        <v xml:space="preserve">   </v>
      </c>
    </row>
    <row r="95" spans="1:13" x14ac:dyDescent="0.2">
      <c r="A95" s="418"/>
      <c r="B95" s="235" t="str">
        <f>Capacidades!M990</f>
        <v xml:space="preserve">   </v>
      </c>
      <c r="C95" s="236"/>
      <c r="D95" s="15"/>
      <c r="E95" s="15"/>
      <c r="F95" s="15"/>
      <c r="G95" s="15"/>
      <c r="H95" s="16"/>
      <c r="I95" s="16"/>
      <c r="J95" s="16"/>
      <c r="K95" s="16"/>
      <c r="L95" s="414"/>
      <c r="M95" s="115" t="str">
        <f t="shared" si="1"/>
        <v xml:space="preserve">   </v>
      </c>
    </row>
    <row r="96" spans="1:13" x14ac:dyDescent="0.2">
      <c r="A96" s="418"/>
      <c r="B96" s="235" t="str">
        <f>Capacidades!M991</f>
        <v xml:space="preserve">   </v>
      </c>
      <c r="C96" s="236"/>
      <c r="D96" s="15"/>
      <c r="E96" s="15"/>
      <c r="F96" s="15"/>
      <c r="G96" s="15"/>
      <c r="H96" s="16"/>
      <c r="I96" s="16"/>
      <c r="J96" s="16"/>
      <c r="K96" s="16"/>
      <c r="L96" s="414"/>
      <c r="M96" s="115" t="str">
        <f t="shared" si="1"/>
        <v xml:space="preserve">   </v>
      </c>
    </row>
    <row r="97" spans="1:13" x14ac:dyDescent="0.2">
      <c r="A97" s="419"/>
      <c r="B97" s="235" t="str">
        <f>Capacidades!M992</f>
        <v xml:space="preserve">   </v>
      </c>
      <c r="C97" s="236"/>
      <c r="D97" s="17"/>
      <c r="E97" s="17"/>
      <c r="F97" s="17"/>
      <c r="G97" s="17"/>
      <c r="H97" s="18"/>
      <c r="I97" s="18"/>
      <c r="J97" s="18"/>
      <c r="K97" s="18"/>
      <c r="L97" s="415"/>
      <c r="M97" s="115" t="str">
        <f t="shared" si="1"/>
        <v xml:space="preserve">   </v>
      </c>
    </row>
    <row r="98" spans="1:13" x14ac:dyDescent="0.2">
      <c r="A98" s="417" t="str">
        <f>Capacidades!L993</f>
        <v xml:space="preserve">       </v>
      </c>
      <c r="B98" s="235" t="str">
        <f>Capacidades!M993</f>
        <v xml:space="preserve">   </v>
      </c>
      <c r="C98" s="236"/>
      <c r="D98" s="13">
        <f>Organización_Modular!F111</f>
        <v>0</v>
      </c>
      <c r="E98" s="13">
        <f>Organización_Modular!G111</f>
        <v>0</v>
      </c>
      <c r="F98" s="13">
        <f>Organización_Modular!H111</f>
        <v>0</v>
      </c>
      <c r="G98" s="13">
        <f>Organización_Modular!I111</f>
        <v>0</v>
      </c>
      <c r="H98" s="14">
        <f>SUM(F98:G98)</f>
        <v>0</v>
      </c>
      <c r="I98" s="14">
        <f>F98*16</f>
        <v>0</v>
      </c>
      <c r="J98" s="14">
        <f>G98*32</f>
        <v>0</v>
      </c>
      <c r="K98" s="14">
        <f>SUM(I98:J98)</f>
        <v>0</v>
      </c>
      <c r="L98" s="413"/>
      <c r="M98" s="115" t="str">
        <f t="shared" si="1"/>
        <v xml:space="preserve">   </v>
      </c>
    </row>
    <row r="99" spans="1:13" x14ac:dyDescent="0.2">
      <c r="A99" s="418"/>
      <c r="B99" s="235" t="str">
        <f>Capacidades!M994</f>
        <v xml:space="preserve">   </v>
      </c>
      <c r="C99" s="236"/>
      <c r="D99" s="15"/>
      <c r="E99" s="15"/>
      <c r="F99" s="15"/>
      <c r="G99" s="15"/>
      <c r="H99" s="16"/>
      <c r="I99" s="16"/>
      <c r="J99" s="16"/>
      <c r="K99" s="16"/>
      <c r="L99" s="414"/>
      <c r="M99" s="115" t="str">
        <f t="shared" si="1"/>
        <v xml:space="preserve">   </v>
      </c>
    </row>
    <row r="100" spans="1:13" x14ac:dyDescent="0.2">
      <c r="A100" s="418"/>
      <c r="B100" s="235" t="str">
        <f>Capacidades!M995</f>
        <v xml:space="preserve">   </v>
      </c>
      <c r="C100" s="236"/>
      <c r="D100" s="15"/>
      <c r="E100" s="15"/>
      <c r="F100" s="15"/>
      <c r="G100" s="15"/>
      <c r="H100" s="16"/>
      <c r="I100" s="16"/>
      <c r="J100" s="16"/>
      <c r="K100" s="16"/>
      <c r="L100" s="414"/>
      <c r="M100" s="115" t="str">
        <f t="shared" si="1"/>
        <v xml:space="preserve">   </v>
      </c>
    </row>
    <row r="101" spans="1:13" x14ac:dyDescent="0.2">
      <c r="A101" s="418"/>
      <c r="B101" s="235" t="str">
        <f>Capacidades!M996</f>
        <v xml:space="preserve">   </v>
      </c>
      <c r="C101" s="236"/>
      <c r="D101" s="15"/>
      <c r="E101" s="15"/>
      <c r="F101" s="15"/>
      <c r="G101" s="15"/>
      <c r="H101" s="16"/>
      <c r="I101" s="16"/>
      <c r="J101" s="16"/>
      <c r="K101" s="16"/>
      <c r="L101" s="414"/>
      <c r="M101" s="115" t="str">
        <f t="shared" si="1"/>
        <v xml:space="preserve">   </v>
      </c>
    </row>
    <row r="102" spans="1:13" x14ac:dyDescent="0.2">
      <c r="A102" s="418"/>
      <c r="B102" s="235" t="str">
        <f>Capacidades!M997</f>
        <v xml:space="preserve">   </v>
      </c>
      <c r="C102" s="236"/>
      <c r="D102" s="15"/>
      <c r="E102" s="15"/>
      <c r="F102" s="15"/>
      <c r="G102" s="15"/>
      <c r="H102" s="16"/>
      <c r="I102" s="16"/>
      <c r="J102" s="16"/>
      <c r="K102" s="16"/>
      <c r="L102" s="414"/>
      <c r="M102" s="115" t="str">
        <f t="shared" si="1"/>
        <v xml:space="preserve">   </v>
      </c>
    </row>
    <row r="103" spans="1:13" x14ac:dyDescent="0.2">
      <c r="A103" s="418"/>
      <c r="B103" s="235" t="str">
        <f>Capacidades!M998</f>
        <v xml:space="preserve">   </v>
      </c>
      <c r="C103" s="236"/>
      <c r="D103" s="15"/>
      <c r="E103" s="15"/>
      <c r="F103" s="15"/>
      <c r="G103" s="15"/>
      <c r="H103" s="16"/>
      <c r="I103" s="16"/>
      <c r="J103" s="16"/>
      <c r="K103" s="16"/>
      <c r="L103" s="414"/>
      <c r="M103" s="115" t="str">
        <f t="shared" si="1"/>
        <v xml:space="preserve">   </v>
      </c>
    </row>
    <row r="104" spans="1:13" x14ac:dyDescent="0.2">
      <c r="A104" s="418"/>
      <c r="B104" s="235" t="str">
        <f>Capacidades!M999</f>
        <v xml:space="preserve">   </v>
      </c>
      <c r="C104" s="236"/>
      <c r="D104" s="15"/>
      <c r="E104" s="15"/>
      <c r="F104" s="15"/>
      <c r="G104" s="15"/>
      <c r="H104" s="16"/>
      <c r="I104" s="16"/>
      <c r="J104" s="16"/>
      <c r="K104" s="16"/>
      <c r="L104" s="414"/>
      <c r="M104" s="115" t="str">
        <f t="shared" si="1"/>
        <v xml:space="preserve">   </v>
      </c>
    </row>
    <row r="105" spans="1:13" x14ac:dyDescent="0.2">
      <c r="A105" s="418"/>
      <c r="B105" s="235" t="str">
        <f>Capacidades!M1000</f>
        <v xml:space="preserve">   </v>
      </c>
      <c r="C105" s="236"/>
      <c r="D105" s="15"/>
      <c r="E105" s="15"/>
      <c r="F105" s="15"/>
      <c r="G105" s="15"/>
      <c r="H105" s="16"/>
      <c r="I105" s="16"/>
      <c r="J105" s="16"/>
      <c r="K105" s="16"/>
      <c r="L105" s="414"/>
      <c r="M105" s="115" t="str">
        <f t="shared" si="1"/>
        <v xml:space="preserve">   </v>
      </c>
    </row>
    <row r="106" spans="1:13" x14ac:dyDescent="0.2">
      <c r="A106" s="418"/>
      <c r="B106" s="235" t="str">
        <f>Capacidades!M1001</f>
        <v xml:space="preserve">   </v>
      </c>
      <c r="C106" s="236"/>
      <c r="D106" s="15"/>
      <c r="E106" s="15"/>
      <c r="F106" s="15"/>
      <c r="G106" s="15"/>
      <c r="H106" s="16"/>
      <c r="I106" s="16"/>
      <c r="J106" s="16"/>
      <c r="K106" s="16"/>
      <c r="L106" s="414"/>
      <c r="M106" s="115" t="str">
        <f t="shared" si="1"/>
        <v xml:space="preserve">   </v>
      </c>
    </row>
    <row r="107" spans="1:13" x14ac:dyDescent="0.2">
      <c r="A107" s="419"/>
      <c r="B107" s="235" t="str">
        <f>Capacidades!M1002</f>
        <v xml:space="preserve">   </v>
      </c>
      <c r="C107" s="236"/>
      <c r="D107" s="17"/>
      <c r="E107" s="17"/>
      <c r="F107" s="17"/>
      <c r="G107" s="17"/>
      <c r="H107" s="18"/>
      <c r="I107" s="18"/>
      <c r="J107" s="18"/>
      <c r="K107" s="18"/>
      <c r="L107" s="415"/>
      <c r="M107" s="115" t="str">
        <f t="shared" si="1"/>
        <v xml:space="preserve">   </v>
      </c>
    </row>
    <row r="108" spans="1:13" x14ac:dyDescent="0.2">
      <c r="A108" s="417" t="str">
        <f>Capacidades!L1003</f>
        <v xml:space="preserve">       </v>
      </c>
      <c r="B108" s="235" t="str">
        <f>Capacidades!M1003</f>
        <v xml:space="preserve">   </v>
      </c>
      <c r="C108" s="236"/>
      <c r="D108" s="13">
        <f>Organización_Modular!F112</f>
        <v>0</v>
      </c>
      <c r="E108" s="13">
        <f>Organización_Modular!G112</f>
        <v>0</v>
      </c>
      <c r="F108" s="13">
        <f>Organización_Modular!H112</f>
        <v>0</v>
      </c>
      <c r="G108" s="13">
        <f>Organización_Modular!I112</f>
        <v>0</v>
      </c>
      <c r="H108" s="14">
        <f>SUM(F108:G108)</f>
        <v>0</v>
      </c>
      <c r="I108" s="14">
        <f>F108*16</f>
        <v>0</v>
      </c>
      <c r="J108" s="14">
        <f>G108*32</f>
        <v>0</v>
      </c>
      <c r="K108" s="14">
        <f>SUM(I108:J108)</f>
        <v>0</v>
      </c>
      <c r="L108" s="413"/>
      <c r="M108" s="115" t="str">
        <f t="shared" si="1"/>
        <v xml:space="preserve">   </v>
      </c>
    </row>
    <row r="109" spans="1:13" x14ac:dyDescent="0.2">
      <c r="A109" s="418"/>
      <c r="B109" s="235" t="str">
        <f>Capacidades!M1004</f>
        <v xml:space="preserve">   </v>
      </c>
      <c r="C109" s="236"/>
      <c r="D109" s="15"/>
      <c r="E109" s="15"/>
      <c r="F109" s="15"/>
      <c r="G109" s="15"/>
      <c r="H109" s="16"/>
      <c r="I109" s="16"/>
      <c r="J109" s="16"/>
      <c r="K109" s="16"/>
      <c r="L109" s="414"/>
      <c r="M109" s="115" t="str">
        <f t="shared" si="1"/>
        <v xml:space="preserve">   </v>
      </c>
    </row>
    <row r="110" spans="1:13" x14ac:dyDescent="0.2">
      <c r="A110" s="418"/>
      <c r="B110" s="235" t="str">
        <f>Capacidades!M1005</f>
        <v xml:space="preserve">   </v>
      </c>
      <c r="C110" s="236"/>
      <c r="D110" s="15"/>
      <c r="E110" s="15"/>
      <c r="F110" s="15"/>
      <c r="G110" s="15"/>
      <c r="H110" s="16"/>
      <c r="I110" s="16"/>
      <c r="J110" s="16"/>
      <c r="K110" s="16"/>
      <c r="L110" s="414"/>
      <c r="M110" s="115" t="str">
        <f t="shared" si="1"/>
        <v xml:space="preserve">   </v>
      </c>
    </row>
    <row r="111" spans="1:13" x14ac:dyDescent="0.2">
      <c r="A111" s="418"/>
      <c r="B111" s="235" t="str">
        <f>Capacidades!M1006</f>
        <v xml:space="preserve">   </v>
      </c>
      <c r="C111" s="236"/>
      <c r="D111" s="15"/>
      <c r="E111" s="15"/>
      <c r="F111" s="15"/>
      <c r="G111" s="15"/>
      <c r="H111" s="16"/>
      <c r="I111" s="16"/>
      <c r="J111" s="16"/>
      <c r="K111" s="16"/>
      <c r="L111" s="414"/>
      <c r="M111" s="115" t="str">
        <f t="shared" si="1"/>
        <v xml:space="preserve">   </v>
      </c>
    </row>
    <row r="112" spans="1:13" x14ac:dyDescent="0.2">
      <c r="A112" s="418"/>
      <c r="B112" s="235" t="str">
        <f>Capacidades!M1007</f>
        <v xml:space="preserve">   </v>
      </c>
      <c r="C112" s="236"/>
      <c r="D112" s="15"/>
      <c r="E112" s="15"/>
      <c r="F112" s="15"/>
      <c r="G112" s="15"/>
      <c r="H112" s="16"/>
      <c r="I112" s="16"/>
      <c r="J112" s="16"/>
      <c r="K112" s="16"/>
      <c r="L112" s="414"/>
      <c r="M112" s="115" t="str">
        <f t="shared" si="1"/>
        <v xml:space="preserve">   </v>
      </c>
    </row>
    <row r="113" spans="1:13" x14ac:dyDescent="0.2">
      <c r="A113" s="418"/>
      <c r="B113" s="235" t="str">
        <f>Capacidades!M1008</f>
        <v xml:space="preserve">   </v>
      </c>
      <c r="C113" s="236"/>
      <c r="D113" s="15"/>
      <c r="E113" s="15"/>
      <c r="F113" s="15"/>
      <c r="G113" s="15"/>
      <c r="H113" s="16"/>
      <c r="I113" s="16"/>
      <c r="J113" s="16"/>
      <c r="K113" s="16"/>
      <c r="L113" s="414"/>
      <c r="M113" s="115" t="str">
        <f t="shared" si="1"/>
        <v xml:space="preserve">   </v>
      </c>
    </row>
    <row r="114" spans="1:13" x14ac:dyDescent="0.2">
      <c r="A114" s="418"/>
      <c r="B114" s="235" t="str">
        <f>Capacidades!M1009</f>
        <v xml:space="preserve">   </v>
      </c>
      <c r="C114" s="236"/>
      <c r="D114" s="15"/>
      <c r="E114" s="15"/>
      <c r="F114" s="15"/>
      <c r="G114" s="15"/>
      <c r="H114" s="16"/>
      <c r="I114" s="16"/>
      <c r="J114" s="16"/>
      <c r="K114" s="16"/>
      <c r="L114" s="414"/>
      <c r="M114" s="115" t="str">
        <f t="shared" si="1"/>
        <v xml:space="preserve">   </v>
      </c>
    </row>
    <row r="115" spans="1:13" x14ac:dyDescent="0.2">
      <c r="A115" s="418"/>
      <c r="B115" s="235" t="str">
        <f>Capacidades!M1010</f>
        <v xml:space="preserve">   </v>
      </c>
      <c r="C115" s="236"/>
      <c r="D115" s="15"/>
      <c r="E115" s="15"/>
      <c r="F115" s="15"/>
      <c r="G115" s="15"/>
      <c r="H115" s="16"/>
      <c r="I115" s="16"/>
      <c r="J115" s="16"/>
      <c r="K115" s="16"/>
      <c r="L115" s="414"/>
      <c r="M115" s="115" t="str">
        <f t="shared" si="1"/>
        <v xml:space="preserve">   </v>
      </c>
    </row>
    <row r="116" spans="1:13" x14ac:dyDescent="0.2">
      <c r="A116" s="418"/>
      <c r="B116" s="235" t="str">
        <f>Capacidades!M1011</f>
        <v xml:space="preserve">   </v>
      </c>
      <c r="C116" s="236"/>
      <c r="D116" s="15"/>
      <c r="E116" s="15"/>
      <c r="F116" s="15"/>
      <c r="G116" s="15"/>
      <c r="H116" s="16"/>
      <c r="I116" s="16"/>
      <c r="J116" s="16"/>
      <c r="K116" s="16"/>
      <c r="L116" s="414"/>
      <c r="M116" s="115" t="str">
        <f t="shared" si="1"/>
        <v xml:space="preserve">   </v>
      </c>
    </row>
    <row r="117" spans="1:13" x14ac:dyDescent="0.2">
      <c r="A117" s="419"/>
      <c r="B117" s="235" t="str">
        <f>Capacidades!M1012</f>
        <v xml:space="preserve">   </v>
      </c>
      <c r="C117" s="236"/>
      <c r="D117" s="17"/>
      <c r="E117" s="17"/>
      <c r="F117" s="17"/>
      <c r="G117" s="17"/>
      <c r="H117" s="18"/>
      <c r="I117" s="18"/>
      <c r="J117" s="18"/>
      <c r="K117" s="18"/>
      <c r="L117" s="415"/>
      <c r="M117" s="115" t="str">
        <f t="shared" si="1"/>
        <v xml:space="preserve">   </v>
      </c>
    </row>
    <row r="118" spans="1:13" x14ac:dyDescent="0.2">
      <c r="A118" s="417" t="str">
        <f>Capacidades!L1013</f>
        <v xml:space="preserve">       </v>
      </c>
      <c r="B118" s="235" t="str">
        <f>Capacidades!M1013</f>
        <v xml:space="preserve">   </v>
      </c>
      <c r="C118" s="236"/>
      <c r="D118" s="13">
        <f>Organización_Modular!F113</f>
        <v>0</v>
      </c>
      <c r="E118" s="13">
        <f>Organización_Modular!G113</f>
        <v>0</v>
      </c>
      <c r="F118" s="13">
        <f>Organización_Modular!H113</f>
        <v>0</v>
      </c>
      <c r="G118" s="13">
        <f>Organización_Modular!I113</f>
        <v>0</v>
      </c>
      <c r="H118" s="14">
        <f>SUM(F118:G118)</f>
        <v>0</v>
      </c>
      <c r="I118" s="14">
        <f>F118*16</f>
        <v>0</v>
      </c>
      <c r="J118" s="14">
        <f>G118*32</f>
        <v>0</v>
      </c>
      <c r="K118" s="14">
        <f>SUM(I118:J118)</f>
        <v>0</v>
      </c>
      <c r="L118" s="413"/>
      <c r="M118" s="115" t="str">
        <f t="shared" si="1"/>
        <v xml:space="preserve">   </v>
      </c>
    </row>
    <row r="119" spans="1:13" x14ac:dyDescent="0.2">
      <c r="A119" s="418"/>
      <c r="B119" s="235" t="str">
        <f>Capacidades!M1014</f>
        <v xml:space="preserve">   </v>
      </c>
      <c r="C119" s="236"/>
      <c r="D119" s="15"/>
      <c r="E119" s="15"/>
      <c r="F119" s="15"/>
      <c r="G119" s="15"/>
      <c r="H119" s="16"/>
      <c r="I119" s="16"/>
      <c r="J119" s="16"/>
      <c r="K119" s="16"/>
      <c r="L119" s="414"/>
      <c r="M119" s="115" t="str">
        <f t="shared" si="1"/>
        <v xml:space="preserve">   </v>
      </c>
    </row>
    <row r="120" spans="1:13" x14ac:dyDescent="0.2">
      <c r="A120" s="418"/>
      <c r="B120" s="235" t="str">
        <f>Capacidades!M1015</f>
        <v xml:space="preserve">   </v>
      </c>
      <c r="C120" s="236"/>
      <c r="D120" s="15"/>
      <c r="E120" s="15"/>
      <c r="F120" s="15"/>
      <c r="G120" s="15"/>
      <c r="H120" s="16"/>
      <c r="I120" s="16"/>
      <c r="J120" s="16"/>
      <c r="K120" s="16"/>
      <c r="L120" s="414"/>
      <c r="M120" s="115" t="str">
        <f t="shared" si="1"/>
        <v xml:space="preserve">   </v>
      </c>
    </row>
    <row r="121" spans="1:13" x14ac:dyDescent="0.2">
      <c r="A121" s="418"/>
      <c r="B121" s="235" t="str">
        <f>Capacidades!M1016</f>
        <v xml:space="preserve">   </v>
      </c>
      <c r="C121" s="236"/>
      <c r="D121" s="15"/>
      <c r="E121" s="15"/>
      <c r="F121" s="15"/>
      <c r="G121" s="15"/>
      <c r="H121" s="16"/>
      <c r="I121" s="16"/>
      <c r="J121" s="16"/>
      <c r="K121" s="16"/>
      <c r="L121" s="414"/>
      <c r="M121" s="115" t="str">
        <f t="shared" si="1"/>
        <v xml:space="preserve">   </v>
      </c>
    </row>
    <row r="122" spans="1:13" x14ac:dyDescent="0.2">
      <c r="A122" s="418"/>
      <c r="B122" s="235" t="str">
        <f>Capacidades!M1017</f>
        <v xml:space="preserve">   </v>
      </c>
      <c r="C122" s="236"/>
      <c r="D122" s="15"/>
      <c r="E122" s="15"/>
      <c r="F122" s="15"/>
      <c r="G122" s="15"/>
      <c r="H122" s="16"/>
      <c r="I122" s="16"/>
      <c r="J122" s="16"/>
      <c r="K122" s="16"/>
      <c r="L122" s="414"/>
      <c r="M122" s="115" t="str">
        <f t="shared" si="1"/>
        <v xml:space="preserve">   </v>
      </c>
    </row>
    <row r="123" spans="1:13" x14ac:dyDescent="0.2">
      <c r="A123" s="418"/>
      <c r="B123" s="235" t="str">
        <f>Capacidades!M1018</f>
        <v xml:space="preserve">   </v>
      </c>
      <c r="C123" s="236"/>
      <c r="D123" s="15"/>
      <c r="E123" s="15"/>
      <c r="F123" s="15"/>
      <c r="G123" s="15"/>
      <c r="H123" s="16"/>
      <c r="I123" s="16"/>
      <c r="J123" s="16"/>
      <c r="K123" s="16"/>
      <c r="L123" s="414"/>
      <c r="M123" s="115" t="str">
        <f t="shared" si="1"/>
        <v xml:space="preserve">   </v>
      </c>
    </row>
    <row r="124" spans="1:13" x14ac:dyDescent="0.2">
      <c r="A124" s="418"/>
      <c r="B124" s="235" t="str">
        <f>Capacidades!M1019</f>
        <v xml:space="preserve">   </v>
      </c>
      <c r="C124" s="236"/>
      <c r="D124" s="15"/>
      <c r="E124" s="15"/>
      <c r="F124" s="15"/>
      <c r="G124" s="15"/>
      <c r="H124" s="16"/>
      <c r="I124" s="16"/>
      <c r="J124" s="16"/>
      <c r="K124" s="16"/>
      <c r="L124" s="414"/>
      <c r="M124" s="115" t="str">
        <f t="shared" si="1"/>
        <v xml:space="preserve">   </v>
      </c>
    </row>
    <row r="125" spans="1:13" x14ac:dyDescent="0.2">
      <c r="A125" s="418"/>
      <c r="B125" s="235" t="str">
        <f>Capacidades!M1020</f>
        <v xml:space="preserve">   </v>
      </c>
      <c r="C125" s="236"/>
      <c r="D125" s="15"/>
      <c r="E125" s="15"/>
      <c r="F125" s="15"/>
      <c r="G125" s="15"/>
      <c r="H125" s="16"/>
      <c r="I125" s="16"/>
      <c r="J125" s="16"/>
      <c r="K125" s="16"/>
      <c r="L125" s="414"/>
      <c r="M125" s="115" t="str">
        <f t="shared" si="1"/>
        <v xml:space="preserve">   </v>
      </c>
    </row>
    <row r="126" spans="1:13" x14ac:dyDescent="0.2">
      <c r="A126" s="418"/>
      <c r="B126" s="235" t="str">
        <f>Capacidades!M1021</f>
        <v xml:space="preserve">   </v>
      </c>
      <c r="C126" s="236"/>
      <c r="D126" s="15"/>
      <c r="E126" s="15"/>
      <c r="F126" s="15"/>
      <c r="G126" s="15"/>
      <c r="H126" s="16"/>
      <c r="I126" s="16"/>
      <c r="J126" s="16"/>
      <c r="K126" s="16"/>
      <c r="L126" s="414"/>
      <c r="M126" s="115" t="str">
        <f t="shared" si="1"/>
        <v xml:space="preserve">   </v>
      </c>
    </row>
    <row r="127" spans="1:13" x14ac:dyDescent="0.2">
      <c r="A127" s="419"/>
      <c r="B127" s="235" t="str">
        <f>Capacidades!M1022</f>
        <v xml:space="preserve">   </v>
      </c>
      <c r="C127" s="236"/>
      <c r="D127" s="17"/>
      <c r="E127" s="17"/>
      <c r="F127" s="17"/>
      <c r="G127" s="17"/>
      <c r="H127" s="18"/>
      <c r="I127" s="18"/>
      <c r="J127" s="18"/>
      <c r="K127" s="18"/>
      <c r="L127" s="415"/>
      <c r="M127" s="115" t="str">
        <f t="shared" si="1"/>
        <v xml:space="preserve">   </v>
      </c>
    </row>
    <row r="128" spans="1:13" x14ac:dyDescent="0.2">
      <c r="A128" s="417" t="str">
        <f>Capacidades!L1023</f>
        <v xml:space="preserve">       </v>
      </c>
      <c r="B128" s="235" t="str">
        <f>Capacidades!M1023</f>
        <v xml:space="preserve">   </v>
      </c>
      <c r="C128" s="236"/>
      <c r="D128" s="13">
        <f>Organización_Modular!F114</f>
        <v>0</v>
      </c>
      <c r="E128" s="13">
        <f>Organización_Modular!G114</f>
        <v>0</v>
      </c>
      <c r="F128" s="13">
        <f>Organización_Modular!H114</f>
        <v>0</v>
      </c>
      <c r="G128" s="13">
        <f>Organización_Modular!I114</f>
        <v>0</v>
      </c>
      <c r="H128" s="14">
        <f>SUM(F128:G128)</f>
        <v>0</v>
      </c>
      <c r="I128" s="14">
        <f>F128*16</f>
        <v>0</v>
      </c>
      <c r="J128" s="14">
        <f>G128*32</f>
        <v>0</v>
      </c>
      <c r="K128" s="14">
        <f>SUM(I128:J128)</f>
        <v>0</v>
      </c>
      <c r="L128" s="413"/>
      <c r="M128" s="115" t="str">
        <f t="shared" si="1"/>
        <v xml:space="preserve">   </v>
      </c>
    </row>
    <row r="129" spans="1:13" x14ac:dyDescent="0.2">
      <c r="A129" s="418"/>
      <c r="B129" s="235" t="str">
        <f>Capacidades!M1024</f>
        <v xml:space="preserve">   </v>
      </c>
      <c r="C129" s="236"/>
      <c r="D129" s="15"/>
      <c r="E129" s="15"/>
      <c r="F129" s="15"/>
      <c r="G129" s="15"/>
      <c r="H129" s="16"/>
      <c r="I129" s="16"/>
      <c r="J129" s="16"/>
      <c r="K129" s="16"/>
      <c r="L129" s="414"/>
      <c r="M129" s="115" t="str">
        <f t="shared" si="1"/>
        <v xml:space="preserve">   </v>
      </c>
    </row>
    <row r="130" spans="1:13" x14ac:dyDescent="0.2">
      <c r="A130" s="418"/>
      <c r="B130" s="235" t="str">
        <f>Capacidades!M1025</f>
        <v xml:space="preserve">   </v>
      </c>
      <c r="C130" s="236"/>
      <c r="D130" s="15"/>
      <c r="E130" s="15"/>
      <c r="F130" s="15"/>
      <c r="G130" s="15"/>
      <c r="H130" s="16"/>
      <c r="I130" s="16"/>
      <c r="J130" s="16"/>
      <c r="K130" s="16"/>
      <c r="L130" s="414"/>
      <c r="M130" s="115" t="str">
        <f t="shared" si="1"/>
        <v xml:space="preserve">   </v>
      </c>
    </row>
    <row r="131" spans="1:13" x14ac:dyDescent="0.2">
      <c r="A131" s="418"/>
      <c r="B131" s="235" t="str">
        <f>Capacidades!M1026</f>
        <v xml:space="preserve">   </v>
      </c>
      <c r="C131" s="236"/>
      <c r="D131" s="15"/>
      <c r="E131" s="15"/>
      <c r="F131" s="15"/>
      <c r="G131" s="15"/>
      <c r="H131" s="16"/>
      <c r="I131" s="16"/>
      <c r="J131" s="16"/>
      <c r="K131" s="16"/>
      <c r="L131" s="414"/>
      <c r="M131" s="115" t="str">
        <f t="shared" si="1"/>
        <v xml:space="preserve">   </v>
      </c>
    </row>
    <row r="132" spans="1:13" x14ac:dyDescent="0.2">
      <c r="A132" s="418"/>
      <c r="B132" s="235" t="str">
        <f>Capacidades!M1027</f>
        <v xml:space="preserve">   </v>
      </c>
      <c r="C132" s="236"/>
      <c r="D132" s="15"/>
      <c r="E132" s="15"/>
      <c r="F132" s="15"/>
      <c r="G132" s="15"/>
      <c r="H132" s="16"/>
      <c r="I132" s="16"/>
      <c r="J132" s="16"/>
      <c r="K132" s="16"/>
      <c r="L132" s="414"/>
      <c r="M132" s="115" t="str">
        <f t="shared" si="1"/>
        <v xml:space="preserve">   </v>
      </c>
    </row>
    <row r="133" spans="1:13" x14ac:dyDescent="0.2">
      <c r="A133" s="418"/>
      <c r="B133" s="235" t="str">
        <f>Capacidades!M1028</f>
        <v xml:space="preserve">   </v>
      </c>
      <c r="C133" s="236"/>
      <c r="D133" s="15"/>
      <c r="E133" s="15"/>
      <c r="F133" s="15"/>
      <c r="G133" s="15"/>
      <c r="H133" s="16"/>
      <c r="I133" s="16"/>
      <c r="J133" s="16"/>
      <c r="K133" s="16"/>
      <c r="L133" s="414"/>
      <c r="M133" s="115" t="str">
        <f t="shared" si="1"/>
        <v xml:space="preserve">   </v>
      </c>
    </row>
    <row r="134" spans="1:13" x14ac:dyDescent="0.2">
      <c r="A134" s="418"/>
      <c r="B134" s="235" t="str">
        <f>Capacidades!M1029</f>
        <v xml:space="preserve">   </v>
      </c>
      <c r="C134" s="236"/>
      <c r="D134" s="15"/>
      <c r="E134" s="15"/>
      <c r="F134" s="15"/>
      <c r="G134" s="15"/>
      <c r="H134" s="16"/>
      <c r="I134" s="16"/>
      <c r="J134" s="16"/>
      <c r="K134" s="16"/>
      <c r="L134" s="414"/>
      <c r="M134" s="115" t="str">
        <f t="shared" si="1"/>
        <v xml:space="preserve">   </v>
      </c>
    </row>
    <row r="135" spans="1:13" x14ac:dyDescent="0.2">
      <c r="A135" s="418"/>
      <c r="B135" s="235" t="str">
        <f>Capacidades!M1030</f>
        <v xml:space="preserve">   </v>
      </c>
      <c r="C135" s="236"/>
      <c r="D135" s="15"/>
      <c r="E135" s="15"/>
      <c r="F135" s="15"/>
      <c r="G135" s="15"/>
      <c r="H135" s="16"/>
      <c r="I135" s="16"/>
      <c r="J135" s="16"/>
      <c r="K135" s="16"/>
      <c r="L135" s="414"/>
      <c r="M135" s="115" t="str">
        <f t="shared" si="1"/>
        <v xml:space="preserve">   </v>
      </c>
    </row>
    <row r="136" spans="1:13" x14ac:dyDescent="0.2">
      <c r="A136" s="418"/>
      <c r="B136" s="235" t="str">
        <f>Capacidades!M1031</f>
        <v xml:space="preserve">   </v>
      </c>
      <c r="C136" s="236"/>
      <c r="D136" s="15"/>
      <c r="E136" s="15"/>
      <c r="F136" s="15"/>
      <c r="G136" s="15"/>
      <c r="H136" s="16"/>
      <c r="I136" s="16"/>
      <c r="J136" s="16"/>
      <c r="K136" s="16"/>
      <c r="L136" s="414"/>
      <c r="M136" s="115" t="str">
        <f t="shared" si="1"/>
        <v xml:space="preserve">   </v>
      </c>
    </row>
    <row r="137" spans="1:13" x14ac:dyDescent="0.2">
      <c r="A137" s="419"/>
      <c r="B137" s="235" t="str">
        <f>Capacidades!M1032</f>
        <v xml:space="preserve">   </v>
      </c>
      <c r="C137" s="236"/>
      <c r="D137" s="17"/>
      <c r="E137" s="17"/>
      <c r="F137" s="17"/>
      <c r="G137" s="17"/>
      <c r="H137" s="18"/>
      <c r="I137" s="18"/>
      <c r="J137" s="18"/>
      <c r="K137" s="18"/>
      <c r="L137" s="415"/>
      <c r="M137" s="115" t="str">
        <f t="shared" si="1"/>
        <v xml:space="preserve">   </v>
      </c>
    </row>
    <row r="138" spans="1:13" x14ac:dyDescent="0.2">
      <c r="A138" s="417" t="str">
        <f>Capacidades!L1033</f>
        <v xml:space="preserve">       </v>
      </c>
      <c r="B138" s="235" t="str">
        <f>Capacidades!M1033</f>
        <v xml:space="preserve">   </v>
      </c>
      <c r="C138" s="236"/>
      <c r="D138" s="13">
        <f>Organización_Modular!F115</f>
        <v>0</v>
      </c>
      <c r="E138" s="13">
        <f>Organización_Modular!G115</f>
        <v>0</v>
      </c>
      <c r="F138" s="13">
        <f>Organización_Modular!H115</f>
        <v>0</v>
      </c>
      <c r="G138" s="13">
        <f>Organización_Modular!I115</f>
        <v>0</v>
      </c>
      <c r="H138" s="14">
        <f>SUM(F138:G138)</f>
        <v>0</v>
      </c>
      <c r="I138" s="14">
        <f>F138*16</f>
        <v>0</v>
      </c>
      <c r="J138" s="14">
        <f>G138*32</f>
        <v>0</v>
      </c>
      <c r="K138" s="14">
        <f>SUM(I138:J138)</f>
        <v>0</v>
      </c>
      <c r="L138" s="413"/>
      <c r="M138" s="115" t="str">
        <f t="shared" si="1"/>
        <v xml:space="preserve">   </v>
      </c>
    </row>
    <row r="139" spans="1:13" x14ac:dyDescent="0.2">
      <c r="A139" s="418"/>
      <c r="B139" s="235" t="str">
        <f>Capacidades!M1034</f>
        <v xml:space="preserve">   </v>
      </c>
      <c r="C139" s="236"/>
      <c r="D139" s="15"/>
      <c r="E139" s="15"/>
      <c r="F139" s="15"/>
      <c r="G139" s="15"/>
      <c r="H139" s="16"/>
      <c r="I139" s="16"/>
      <c r="J139" s="16"/>
      <c r="K139" s="16"/>
      <c r="L139" s="414"/>
      <c r="M139" s="115" t="str">
        <f t="shared" si="1"/>
        <v xml:space="preserve">   </v>
      </c>
    </row>
    <row r="140" spans="1:13" x14ac:dyDescent="0.2">
      <c r="A140" s="418"/>
      <c r="B140" s="235" t="str">
        <f>Capacidades!M1035</f>
        <v xml:space="preserve">   </v>
      </c>
      <c r="C140" s="236"/>
      <c r="D140" s="15"/>
      <c r="E140" s="15"/>
      <c r="F140" s="15"/>
      <c r="G140" s="15"/>
      <c r="H140" s="16"/>
      <c r="I140" s="16"/>
      <c r="J140" s="16"/>
      <c r="K140" s="16"/>
      <c r="L140" s="414"/>
      <c r="M140" s="115" t="str">
        <f t="shared" si="1"/>
        <v xml:space="preserve">   </v>
      </c>
    </row>
    <row r="141" spans="1:13" x14ac:dyDescent="0.2">
      <c r="A141" s="418"/>
      <c r="B141" s="235" t="str">
        <f>Capacidades!M1036</f>
        <v xml:space="preserve">   </v>
      </c>
      <c r="C141" s="236"/>
      <c r="D141" s="15"/>
      <c r="E141" s="15"/>
      <c r="F141" s="15"/>
      <c r="G141" s="15"/>
      <c r="H141" s="16"/>
      <c r="I141" s="16"/>
      <c r="J141" s="16"/>
      <c r="K141" s="16"/>
      <c r="L141" s="414"/>
      <c r="M141" s="115" t="str">
        <f t="shared" si="1"/>
        <v xml:space="preserve">   </v>
      </c>
    </row>
    <row r="142" spans="1:13" x14ac:dyDescent="0.2">
      <c r="A142" s="418"/>
      <c r="B142" s="235" t="str">
        <f>Capacidades!M1037</f>
        <v xml:space="preserve">   </v>
      </c>
      <c r="C142" s="236"/>
      <c r="D142" s="15"/>
      <c r="E142" s="15"/>
      <c r="F142" s="15"/>
      <c r="G142" s="15"/>
      <c r="H142" s="16"/>
      <c r="I142" s="16"/>
      <c r="J142" s="16"/>
      <c r="K142" s="16"/>
      <c r="L142" s="414"/>
      <c r="M142" s="115" t="str">
        <f t="shared" si="1"/>
        <v xml:space="preserve">   </v>
      </c>
    </row>
    <row r="143" spans="1:13" x14ac:dyDescent="0.2">
      <c r="A143" s="418"/>
      <c r="B143" s="235" t="str">
        <f>Capacidades!M1038</f>
        <v xml:space="preserve">   </v>
      </c>
      <c r="C143" s="236"/>
      <c r="D143" s="15"/>
      <c r="E143" s="15"/>
      <c r="F143" s="15"/>
      <c r="G143" s="15"/>
      <c r="H143" s="16"/>
      <c r="I143" s="16"/>
      <c r="J143" s="16"/>
      <c r="K143" s="16"/>
      <c r="L143" s="414"/>
      <c r="M143" s="115" t="str">
        <f t="shared" si="1"/>
        <v xml:space="preserve">   </v>
      </c>
    </row>
    <row r="144" spans="1:13" x14ac:dyDescent="0.2">
      <c r="A144" s="418"/>
      <c r="B144" s="235" t="str">
        <f>Capacidades!M1039</f>
        <v xml:space="preserve">   </v>
      </c>
      <c r="C144" s="236"/>
      <c r="D144" s="15"/>
      <c r="E144" s="15"/>
      <c r="F144" s="15"/>
      <c r="G144" s="15"/>
      <c r="H144" s="16"/>
      <c r="I144" s="16"/>
      <c r="J144" s="16"/>
      <c r="K144" s="16"/>
      <c r="L144" s="414"/>
      <c r="M144" s="115" t="str">
        <f t="shared" si="1"/>
        <v xml:space="preserve">   </v>
      </c>
    </row>
    <row r="145" spans="1:13" x14ac:dyDescent="0.2">
      <c r="A145" s="418"/>
      <c r="B145" s="235" t="str">
        <f>Capacidades!M1040</f>
        <v xml:space="preserve">   </v>
      </c>
      <c r="C145" s="236"/>
      <c r="D145" s="15"/>
      <c r="E145" s="15"/>
      <c r="F145" s="15"/>
      <c r="G145" s="15"/>
      <c r="H145" s="16"/>
      <c r="I145" s="16"/>
      <c r="J145" s="16"/>
      <c r="K145" s="16"/>
      <c r="L145" s="414"/>
      <c r="M145" s="115" t="str">
        <f t="shared" si="1"/>
        <v xml:space="preserve">   </v>
      </c>
    </row>
    <row r="146" spans="1:13" x14ac:dyDescent="0.2">
      <c r="A146" s="418"/>
      <c r="B146" s="235" t="str">
        <f>Capacidades!M1041</f>
        <v xml:space="preserve">   </v>
      </c>
      <c r="C146" s="236"/>
      <c r="D146" s="15"/>
      <c r="E146" s="15"/>
      <c r="F146" s="15"/>
      <c r="G146" s="15"/>
      <c r="H146" s="16"/>
      <c r="I146" s="16"/>
      <c r="J146" s="16"/>
      <c r="K146" s="16"/>
      <c r="L146" s="414"/>
      <c r="M146" s="115" t="str">
        <f t="shared" si="1"/>
        <v xml:space="preserve">   </v>
      </c>
    </row>
    <row r="147" spans="1:13" x14ac:dyDescent="0.2">
      <c r="A147" s="419"/>
      <c r="B147" s="235" t="str">
        <f>Capacidades!M1042</f>
        <v xml:space="preserve">   </v>
      </c>
      <c r="C147" s="236"/>
      <c r="D147" s="17"/>
      <c r="E147" s="17"/>
      <c r="F147" s="17"/>
      <c r="G147" s="17"/>
      <c r="H147" s="18"/>
      <c r="I147" s="18"/>
      <c r="J147" s="18"/>
      <c r="K147" s="18"/>
      <c r="L147" s="415"/>
      <c r="M147" s="115" t="str">
        <f t="shared" ref="M147:M210" si="2">B147</f>
        <v xml:space="preserve">   </v>
      </c>
    </row>
    <row r="148" spans="1:13" x14ac:dyDescent="0.2">
      <c r="A148" s="417" t="str">
        <f>Capacidades!L1043</f>
        <v xml:space="preserve">       </v>
      </c>
      <c r="B148" s="235" t="str">
        <f>Capacidades!M1043</f>
        <v xml:space="preserve">   </v>
      </c>
      <c r="C148" s="236"/>
      <c r="D148" s="13">
        <f>Organización_Modular!F116</f>
        <v>0</v>
      </c>
      <c r="E148" s="13">
        <f>Organización_Modular!G116</f>
        <v>0</v>
      </c>
      <c r="F148" s="13">
        <f>Organización_Modular!H116</f>
        <v>0</v>
      </c>
      <c r="G148" s="13">
        <f>Organización_Modular!I116</f>
        <v>0</v>
      </c>
      <c r="H148" s="14">
        <f>SUM(F148:G148)</f>
        <v>0</v>
      </c>
      <c r="I148" s="14">
        <f>F148*16</f>
        <v>0</v>
      </c>
      <c r="J148" s="14">
        <f>G148*32</f>
        <v>0</v>
      </c>
      <c r="K148" s="14">
        <f>SUM(I148:J148)</f>
        <v>0</v>
      </c>
      <c r="L148" s="413"/>
      <c r="M148" s="115" t="str">
        <f t="shared" si="2"/>
        <v xml:space="preserve">   </v>
      </c>
    </row>
    <row r="149" spans="1:13" x14ac:dyDescent="0.2">
      <c r="A149" s="418"/>
      <c r="B149" s="235" t="str">
        <f>Capacidades!M1044</f>
        <v xml:space="preserve">   </v>
      </c>
      <c r="C149" s="236"/>
      <c r="D149" s="15"/>
      <c r="E149" s="15"/>
      <c r="F149" s="15"/>
      <c r="G149" s="15"/>
      <c r="H149" s="16"/>
      <c r="I149" s="16"/>
      <c r="J149" s="16"/>
      <c r="K149" s="16"/>
      <c r="L149" s="414"/>
      <c r="M149" s="115" t="str">
        <f t="shared" si="2"/>
        <v xml:space="preserve">   </v>
      </c>
    </row>
    <row r="150" spans="1:13" x14ac:dyDescent="0.2">
      <c r="A150" s="418"/>
      <c r="B150" s="235" t="str">
        <f>Capacidades!M1045</f>
        <v xml:space="preserve">   </v>
      </c>
      <c r="C150" s="236"/>
      <c r="D150" s="15"/>
      <c r="E150" s="15"/>
      <c r="F150" s="15"/>
      <c r="G150" s="15"/>
      <c r="H150" s="16"/>
      <c r="I150" s="16"/>
      <c r="J150" s="16"/>
      <c r="K150" s="16"/>
      <c r="L150" s="414"/>
      <c r="M150" s="115" t="str">
        <f t="shared" si="2"/>
        <v xml:space="preserve">   </v>
      </c>
    </row>
    <row r="151" spans="1:13" x14ac:dyDescent="0.2">
      <c r="A151" s="418"/>
      <c r="B151" s="235" t="str">
        <f>Capacidades!M1046</f>
        <v xml:space="preserve">   </v>
      </c>
      <c r="C151" s="236"/>
      <c r="D151" s="15"/>
      <c r="E151" s="15"/>
      <c r="F151" s="15"/>
      <c r="G151" s="15"/>
      <c r="H151" s="16"/>
      <c r="I151" s="16"/>
      <c r="J151" s="16"/>
      <c r="K151" s="16"/>
      <c r="L151" s="414"/>
      <c r="M151" s="115" t="str">
        <f t="shared" si="2"/>
        <v xml:space="preserve">   </v>
      </c>
    </row>
    <row r="152" spans="1:13" x14ac:dyDescent="0.2">
      <c r="A152" s="418"/>
      <c r="B152" s="235" t="str">
        <f>Capacidades!M1047</f>
        <v xml:space="preserve">   </v>
      </c>
      <c r="C152" s="236"/>
      <c r="D152" s="15"/>
      <c r="E152" s="15"/>
      <c r="F152" s="15"/>
      <c r="G152" s="15"/>
      <c r="H152" s="16"/>
      <c r="I152" s="16"/>
      <c r="J152" s="16"/>
      <c r="K152" s="16"/>
      <c r="L152" s="414"/>
      <c r="M152" s="115" t="str">
        <f t="shared" si="2"/>
        <v xml:space="preserve">   </v>
      </c>
    </row>
    <row r="153" spans="1:13" x14ac:dyDescent="0.2">
      <c r="A153" s="418"/>
      <c r="B153" s="235" t="str">
        <f>Capacidades!M1048</f>
        <v xml:space="preserve">   </v>
      </c>
      <c r="C153" s="236"/>
      <c r="D153" s="15"/>
      <c r="E153" s="15"/>
      <c r="F153" s="15"/>
      <c r="G153" s="15"/>
      <c r="H153" s="16"/>
      <c r="I153" s="16"/>
      <c r="J153" s="16"/>
      <c r="K153" s="16"/>
      <c r="L153" s="414"/>
      <c r="M153" s="115" t="str">
        <f t="shared" si="2"/>
        <v xml:space="preserve">   </v>
      </c>
    </row>
    <row r="154" spans="1:13" x14ac:dyDescent="0.2">
      <c r="A154" s="418"/>
      <c r="B154" s="235" t="str">
        <f>Capacidades!M1049</f>
        <v xml:space="preserve">   </v>
      </c>
      <c r="C154" s="236"/>
      <c r="D154" s="15"/>
      <c r="E154" s="15"/>
      <c r="F154" s="15"/>
      <c r="G154" s="15"/>
      <c r="H154" s="16"/>
      <c r="I154" s="16"/>
      <c r="J154" s="16"/>
      <c r="K154" s="16"/>
      <c r="L154" s="414"/>
      <c r="M154" s="115" t="str">
        <f t="shared" si="2"/>
        <v xml:space="preserve">   </v>
      </c>
    </row>
    <row r="155" spans="1:13" x14ac:dyDescent="0.2">
      <c r="A155" s="418"/>
      <c r="B155" s="235" t="str">
        <f>Capacidades!M1050</f>
        <v xml:space="preserve">   </v>
      </c>
      <c r="C155" s="236"/>
      <c r="D155" s="15"/>
      <c r="E155" s="15"/>
      <c r="F155" s="15"/>
      <c r="G155" s="15"/>
      <c r="H155" s="16"/>
      <c r="I155" s="16"/>
      <c r="J155" s="16"/>
      <c r="K155" s="16"/>
      <c r="L155" s="414"/>
      <c r="M155" s="115" t="str">
        <f t="shared" si="2"/>
        <v xml:space="preserve">   </v>
      </c>
    </row>
    <row r="156" spans="1:13" x14ac:dyDescent="0.2">
      <c r="A156" s="418"/>
      <c r="B156" s="235" t="str">
        <f>Capacidades!M1051</f>
        <v xml:space="preserve">   </v>
      </c>
      <c r="C156" s="236"/>
      <c r="D156" s="15"/>
      <c r="E156" s="15"/>
      <c r="F156" s="15"/>
      <c r="G156" s="15"/>
      <c r="H156" s="16"/>
      <c r="I156" s="16"/>
      <c r="J156" s="16"/>
      <c r="K156" s="16"/>
      <c r="L156" s="414"/>
      <c r="M156" s="115" t="str">
        <f t="shared" si="2"/>
        <v xml:space="preserve">   </v>
      </c>
    </row>
    <row r="157" spans="1:13" x14ac:dyDescent="0.2">
      <c r="A157" s="419"/>
      <c r="B157" s="235" t="str">
        <f>Capacidades!M1052</f>
        <v xml:space="preserve">   </v>
      </c>
      <c r="C157" s="236"/>
      <c r="D157" s="17"/>
      <c r="E157" s="17"/>
      <c r="F157" s="17"/>
      <c r="G157" s="17"/>
      <c r="H157" s="18"/>
      <c r="I157" s="18"/>
      <c r="J157" s="18"/>
      <c r="K157" s="18"/>
      <c r="L157" s="415"/>
      <c r="M157" s="115" t="str">
        <f t="shared" si="2"/>
        <v xml:space="preserve">   </v>
      </c>
    </row>
    <row r="158" spans="1:13" x14ac:dyDescent="0.2">
      <c r="A158" s="417" t="str">
        <f>Capacidades!L1053</f>
        <v xml:space="preserve">       </v>
      </c>
      <c r="B158" s="235" t="str">
        <f>Capacidades!M1053</f>
        <v xml:space="preserve">   </v>
      </c>
      <c r="C158" s="236"/>
      <c r="D158" s="13">
        <f>Organización_Modular!F117</f>
        <v>0</v>
      </c>
      <c r="E158" s="13">
        <f>Organización_Modular!G117</f>
        <v>0</v>
      </c>
      <c r="F158" s="13">
        <f>Organización_Modular!H117</f>
        <v>0</v>
      </c>
      <c r="G158" s="13">
        <f>Organización_Modular!I117</f>
        <v>0</v>
      </c>
      <c r="H158" s="14">
        <f>SUM(F158:G158)</f>
        <v>0</v>
      </c>
      <c r="I158" s="14">
        <f>F158*16</f>
        <v>0</v>
      </c>
      <c r="J158" s="14">
        <f>G158*32</f>
        <v>0</v>
      </c>
      <c r="K158" s="14">
        <f>SUM(I158:J158)</f>
        <v>0</v>
      </c>
      <c r="L158" s="413"/>
      <c r="M158" s="115" t="str">
        <f t="shared" si="2"/>
        <v xml:space="preserve">   </v>
      </c>
    </row>
    <row r="159" spans="1:13" x14ac:dyDescent="0.2">
      <c r="A159" s="418"/>
      <c r="B159" s="235" t="str">
        <f>Capacidades!M1054</f>
        <v xml:space="preserve">   </v>
      </c>
      <c r="C159" s="236"/>
      <c r="D159" s="15"/>
      <c r="E159" s="15"/>
      <c r="F159" s="15"/>
      <c r="G159" s="15"/>
      <c r="H159" s="16"/>
      <c r="I159" s="16"/>
      <c r="J159" s="16"/>
      <c r="K159" s="16"/>
      <c r="L159" s="414"/>
      <c r="M159" s="115" t="str">
        <f t="shared" si="2"/>
        <v xml:space="preserve">   </v>
      </c>
    </row>
    <row r="160" spans="1:13" x14ac:dyDescent="0.2">
      <c r="A160" s="418"/>
      <c r="B160" s="235" t="str">
        <f>Capacidades!M1055</f>
        <v xml:space="preserve">   </v>
      </c>
      <c r="C160" s="236"/>
      <c r="D160" s="15"/>
      <c r="E160" s="15"/>
      <c r="F160" s="15"/>
      <c r="G160" s="15"/>
      <c r="H160" s="16"/>
      <c r="I160" s="16"/>
      <c r="J160" s="16"/>
      <c r="K160" s="16"/>
      <c r="L160" s="414"/>
      <c r="M160" s="115" t="str">
        <f t="shared" si="2"/>
        <v xml:space="preserve">   </v>
      </c>
    </row>
    <row r="161" spans="1:13" x14ac:dyDescent="0.2">
      <c r="A161" s="418"/>
      <c r="B161" s="235" t="str">
        <f>Capacidades!M1056</f>
        <v xml:space="preserve">   </v>
      </c>
      <c r="C161" s="236"/>
      <c r="D161" s="15"/>
      <c r="E161" s="15"/>
      <c r="F161" s="15"/>
      <c r="G161" s="15"/>
      <c r="H161" s="16"/>
      <c r="I161" s="16"/>
      <c r="J161" s="16"/>
      <c r="K161" s="16"/>
      <c r="L161" s="414"/>
      <c r="M161" s="115" t="str">
        <f t="shared" si="2"/>
        <v xml:space="preserve">   </v>
      </c>
    </row>
    <row r="162" spans="1:13" x14ac:dyDescent="0.2">
      <c r="A162" s="418"/>
      <c r="B162" s="235" t="str">
        <f>Capacidades!M1057</f>
        <v xml:space="preserve">   </v>
      </c>
      <c r="C162" s="236"/>
      <c r="D162" s="15"/>
      <c r="E162" s="15"/>
      <c r="F162" s="15"/>
      <c r="G162" s="15"/>
      <c r="H162" s="16"/>
      <c r="I162" s="16"/>
      <c r="J162" s="16"/>
      <c r="K162" s="16"/>
      <c r="L162" s="414"/>
      <c r="M162" s="115" t="str">
        <f t="shared" si="2"/>
        <v xml:space="preserve">   </v>
      </c>
    </row>
    <row r="163" spans="1:13" x14ac:dyDescent="0.2">
      <c r="A163" s="418"/>
      <c r="B163" s="235" t="str">
        <f>Capacidades!M1058</f>
        <v xml:space="preserve">   </v>
      </c>
      <c r="C163" s="236"/>
      <c r="D163" s="15"/>
      <c r="E163" s="15"/>
      <c r="F163" s="15"/>
      <c r="G163" s="15"/>
      <c r="H163" s="16"/>
      <c r="I163" s="16"/>
      <c r="J163" s="16"/>
      <c r="K163" s="16"/>
      <c r="L163" s="414"/>
      <c r="M163" s="115" t="str">
        <f t="shared" si="2"/>
        <v xml:space="preserve">   </v>
      </c>
    </row>
    <row r="164" spans="1:13" x14ac:dyDescent="0.2">
      <c r="A164" s="418"/>
      <c r="B164" s="235" t="str">
        <f>Capacidades!M1059</f>
        <v xml:space="preserve">   </v>
      </c>
      <c r="C164" s="236"/>
      <c r="D164" s="15"/>
      <c r="E164" s="15"/>
      <c r="F164" s="15"/>
      <c r="G164" s="15"/>
      <c r="H164" s="16"/>
      <c r="I164" s="16"/>
      <c r="J164" s="16"/>
      <c r="K164" s="16"/>
      <c r="L164" s="414"/>
      <c r="M164" s="115" t="str">
        <f t="shared" si="2"/>
        <v xml:space="preserve">   </v>
      </c>
    </row>
    <row r="165" spans="1:13" x14ac:dyDescent="0.2">
      <c r="A165" s="418"/>
      <c r="B165" s="235" t="str">
        <f>Capacidades!M1060</f>
        <v xml:space="preserve">   </v>
      </c>
      <c r="C165" s="236"/>
      <c r="D165" s="15"/>
      <c r="E165" s="15"/>
      <c r="F165" s="15"/>
      <c r="G165" s="15"/>
      <c r="H165" s="16"/>
      <c r="I165" s="16"/>
      <c r="J165" s="16"/>
      <c r="K165" s="16"/>
      <c r="L165" s="414"/>
      <c r="M165" s="115" t="str">
        <f t="shared" si="2"/>
        <v xml:space="preserve">   </v>
      </c>
    </row>
    <row r="166" spans="1:13" x14ac:dyDescent="0.2">
      <c r="A166" s="418"/>
      <c r="B166" s="235" t="str">
        <f>Capacidades!M1061</f>
        <v xml:space="preserve">   </v>
      </c>
      <c r="C166" s="236"/>
      <c r="D166" s="15"/>
      <c r="E166" s="15"/>
      <c r="F166" s="15"/>
      <c r="G166" s="15"/>
      <c r="H166" s="16"/>
      <c r="I166" s="16"/>
      <c r="J166" s="16"/>
      <c r="K166" s="16"/>
      <c r="L166" s="414"/>
      <c r="M166" s="115" t="str">
        <f t="shared" si="2"/>
        <v xml:space="preserve">   </v>
      </c>
    </row>
    <row r="167" spans="1:13" x14ac:dyDescent="0.2">
      <c r="A167" s="419"/>
      <c r="B167" s="235" t="str">
        <f>Capacidades!M1062</f>
        <v xml:space="preserve">   </v>
      </c>
      <c r="C167" s="236"/>
      <c r="D167" s="17"/>
      <c r="E167" s="17"/>
      <c r="F167" s="17"/>
      <c r="G167" s="17"/>
      <c r="H167" s="18"/>
      <c r="I167" s="18"/>
      <c r="J167" s="18"/>
      <c r="K167" s="18"/>
      <c r="L167" s="415"/>
      <c r="M167" s="115" t="str">
        <f t="shared" si="2"/>
        <v xml:space="preserve">   </v>
      </c>
    </row>
    <row r="168" spans="1:13" x14ac:dyDescent="0.2">
      <c r="A168" s="417" t="str">
        <f>Capacidades!L1063</f>
        <v xml:space="preserve">       </v>
      </c>
      <c r="B168" s="235" t="str">
        <f>Capacidades!M1063</f>
        <v xml:space="preserve">   </v>
      </c>
      <c r="C168" s="236"/>
      <c r="D168" s="13">
        <f>Organización_Modular!F118</f>
        <v>0</v>
      </c>
      <c r="E168" s="13">
        <f>Organización_Modular!G118</f>
        <v>0</v>
      </c>
      <c r="F168" s="13">
        <f>Organización_Modular!H118</f>
        <v>0</v>
      </c>
      <c r="G168" s="13">
        <f>Organización_Modular!I118</f>
        <v>0</v>
      </c>
      <c r="H168" s="14">
        <f>SUM(F168:G168)</f>
        <v>0</v>
      </c>
      <c r="I168" s="14">
        <f>F168*16</f>
        <v>0</v>
      </c>
      <c r="J168" s="14">
        <f>G168*32</f>
        <v>0</v>
      </c>
      <c r="K168" s="14">
        <f>SUM(I168:J168)</f>
        <v>0</v>
      </c>
      <c r="L168" s="413"/>
      <c r="M168" s="115" t="str">
        <f t="shared" si="2"/>
        <v xml:space="preserve">   </v>
      </c>
    </row>
    <row r="169" spans="1:13" x14ac:dyDescent="0.2">
      <c r="A169" s="418"/>
      <c r="B169" s="235" t="str">
        <f>Capacidades!M1064</f>
        <v xml:space="preserve">   </v>
      </c>
      <c r="C169" s="236"/>
      <c r="D169" s="15"/>
      <c r="E169" s="15"/>
      <c r="F169" s="15"/>
      <c r="G169" s="15"/>
      <c r="H169" s="16"/>
      <c r="I169" s="16"/>
      <c r="J169" s="16"/>
      <c r="K169" s="16"/>
      <c r="L169" s="414"/>
      <c r="M169" s="115" t="str">
        <f t="shared" si="2"/>
        <v xml:space="preserve">   </v>
      </c>
    </row>
    <row r="170" spans="1:13" x14ac:dyDescent="0.2">
      <c r="A170" s="418"/>
      <c r="B170" s="235" t="str">
        <f>Capacidades!M1065</f>
        <v xml:space="preserve">   </v>
      </c>
      <c r="C170" s="236"/>
      <c r="D170" s="15"/>
      <c r="E170" s="15"/>
      <c r="F170" s="15"/>
      <c r="G170" s="15"/>
      <c r="H170" s="16"/>
      <c r="I170" s="16"/>
      <c r="J170" s="16"/>
      <c r="K170" s="16"/>
      <c r="L170" s="414"/>
      <c r="M170" s="115" t="str">
        <f t="shared" si="2"/>
        <v xml:space="preserve">   </v>
      </c>
    </row>
    <row r="171" spans="1:13" x14ac:dyDescent="0.2">
      <c r="A171" s="418"/>
      <c r="B171" s="235" t="str">
        <f>Capacidades!M1066</f>
        <v xml:space="preserve">   </v>
      </c>
      <c r="C171" s="236"/>
      <c r="D171" s="15"/>
      <c r="E171" s="15"/>
      <c r="F171" s="15"/>
      <c r="G171" s="15"/>
      <c r="H171" s="16"/>
      <c r="I171" s="16"/>
      <c r="J171" s="16"/>
      <c r="K171" s="16"/>
      <c r="L171" s="414"/>
      <c r="M171" s="115" t="str">
        <f t="shared" si="2"/>
        <v xml:space="preserve">   </v>
      </c>
    </row>
    <row r="172" spans="1:13" x14ac:dyDescent="0.2">
      <c r="A172" s="418"/>
      <c r="B172" s="235" t="str">
        <f>Capacidades!M1067</f>
        <v xml:space="preserve">   </v>
      </c>
      <c r="C172" s="236"/>
      <c r="D172" s="15"/>
      <c r="E172" s="15"/>
      <c r="F172" s="15"/>
      <c r="G172" s="15"/>
      <c r="H172" s="16"/>
      <c r="I172" s="16"/>
      <c r="J172" s="16"/>
      <c r="K172" s="16"/>
      <c r="L172" s="414"/>
      <c r="M172" s="115" t="str">
        <f t="shared" si="2"/>
        <v xml:space="preserve">   </v>
      </c>
    </row>
    <row r="173" spans="1:13" x14ac:dyDescent="0.2">
      <c r="A173" s="418"/>
      <c r="B173" s="235" t="str">
        <f>Capacidades!M1068</f>
        <v xml:space="preserve">   </v>
      </c>
      <c r="C173" s="236"/>
      <c r="D173" s="15"/>
      <c r="E173" s="15"/>
      <c r="F173" s="15"/>
      <c r="G173" s="15"/>
      <c r="H173" s="16"/>
      <c r="I173" s="16"/>
      <c r="J173" s="16"/>
      <c r="K173" s="16"/>
      <c r="L173" s="414"/>
      <c r="M173" s="115" t="str">
        <f t="shared" si="2"/>
        <v xml:space="preserve">   </v>
      </c>
    </row>
    <row r="174" spans="1:13" x14ac:dyDescent="0.2">
      <c r="A174" s="418"/>
      <c r="B174" s="235" t="str">
        <f>Capacidades!M1069</f>
        <v xml:space="preserve">   </v>
      </c>
      <c r="C174" s="236"/>
      <c r="D174" s="15"/>
      <c r="E174" s="15"/>
      <c r="F174" s="15"/>
      <c r="G174" s="15"/>
      <c r="H174" s="16"/>
      <c r="I174" s="16"/>
      <c r="J174" s="16"/>
      <c r="K174" s="16"/>
      <c r="L174" s="414"/>
      <c r="M174" s="115" t="str">
        <f t="shared" si="2"/>
        <v xml:space="preserve">   </v>
      </c>
    </row>
    <row r="175" spans="1:13" x14ac:dyDescent="0.2">
      <c r="A175" s="418"/>
      <c r="B175" s="235" t="str">
        <f>Capacidades!M1070</f>
        <v xml:space="preserve">   </v>
      </c>
      <c r="C175" s="236"/>
      <c r="D175" s="15"/>
      <c r="E175" s="15"/>
      <c r="F175" s="15"/>
      <c r="G175" s="15"/>
      <c r="H175" s="16"/>
      <c r="I175" s="16"/>
      <c r="J175" s="16"/>
      <c r="K175" s="16"/>
      <c r="L175" s="414"/>
      <c r="M175" s="115" t="str">
        <f t="shared" si="2"/>
        <v xml:space="preserve">   </v>
      </c>
    </row>
    <row r="176" spans="1:13" x14ac:dyDescent="0.2">
      <c r="A176" s="418"/>
      <c r="B176" s="235" t="str">
        <f>Capacidades!M1071</f>
        <v xml:space="preserve">   </v>
      </c>
      <c r="C176" s="236"/>
      <c r="D176" s="15"/>
      <c r="E176" s="15"/>
      <c r="F176" s="15"/>
      <c r="G176" s="15"/>
      <c r="H176" s="16"/>
      <c r="I176" s="16"/>
      <c r="J176" s="16"/>
      <c r="K176" s="16"/>
      <c r="L176" s="414"/>
      <c r="M176" s="115" t="str">
        <f t="shared" si="2"/>
        <v xml:space="preserve">   </v>
      </c>
    </row>
    <row r="177" spans="1:13" x14ac:dyDescent="0.2">
      <c r="A177" s="419"/>
      <c r="B177" s="235" t="str">
        <f>Capacidades!M1072</f>
        <v xml:space="preserve">   </v>
      </c>
      <c r="C177" s="236"/>
      <c r="D177" s="17"/>
      <c r="E177" s="17"/>
      <c r="F177" s="17"/>
      <c r="G177" s="17"/>
      <c r="H177" s="18"/>
      <c r="I177" s="18"/>
      <c r="J177" s="18"/>
      <c r="K177" s="18"/>
      <c r="L177" s="415"/>
      <c r="M177" s="115" t="str">
        <f t="shared" si="2"/>
        <v xml:space="preserve">   </v>
      </c>
    </row>
    <row r="178" spans="1:13" x14ac:dyDescent="0.2">
      <c r="A178" s="417" t="str">
        <f>Capacidades!L1073</f>
        <v xml:space="preserve">       </v>
      </c>
      <c r="B178" s="235" t="str">
        <f>Capacidades!M1073</f>
        <v xml:space="preserve">   </v>
      </c>
      <c r="C178" s="236"/>
      <c r="D178" s="13">
        <f>Organización_Modular!F119</f>
        <v>0</v>
      </c>
      <c r="E178" s="13">
        <f>Organización_Modular!G119</f>
        <v>0</v>
      </c>
      <c r="F178" s="13">
        <f>Organización_Modular!H119</f>
        <v>0</v>
      </c>
      <c r="G178" s="13">
        <f>Organización_Modular!I119</f>
        <v>0</v>
      </c>
      <c r="H178" s="14">
        <f>SUM(F178:G178)</f>
        <v>0</v>
      </c>
      <c r="I178" s="14">
        <f>F178*16</f>
        <v>0</v>
      </c>
      <c r="J178" s="14">
        <f>G178*32</f>
        <v>0</v>
      </c>
      <c r="K178" s="14">
        <f>SUM(I178:J178)</f>
        <v>0</v>
      </c>
      <c r="L178" s="413"/>
      <c r="M178" s="115" t="str">
        <f t="shared" si="2"/>
        <v xml:space="preserve">   </v>
      </c>
    </row>
    <row r="179" spans="1:13" x14ac:dyDescent="0.2">
      <c r="A179" s="418"/>
      <c r="B179" s="235" t="str">
        <f>Capacidades!M1074</f>
        <v xml:space="preserve">   </v>
      </c>
      <c r="C179" s="236"/>
      <c r="D179" s="15"/>
      <c r="E179" s="15"/>
      <c r="F179" s="15"/>
      <c r="G179" s="15"/>
      <c r="H179" s="16"/>
      <c r="I179" s="16"/>
      <c r="J179" s="16"/>
      <c r="K179" s="16"/>
      <c r="L179" s="414"/>
      <c r="M179" s="115" t="str">
        <f t="shared" si="2"/>
        <v xml:space="preserve">   </v>
      </c>
    </row>
    <row r="180" spans="1:13" x14ac:dyDescent="0.2">
      <c r="A180" s="418"/>
      <c r="B180" s="235" t="str">
        <f>Capacidades!M1075</f>
        <v xml:space="preserve">   </v>
      </c>
      <c r="C180" s="236"/>
      <c r="D180" s="15"/>
      <c r="E180" s="15"/>
      <c r="F180" s="15"/>
      <c r="G180" s="15"/>
      <c r="H180" s="16"/>
      <c r="I180" s="16"/>
      <c r="J180" s="16"/>
      <c r="K180" s="16"/>
      <c r="L180" s="414"/>
      <c r="M180" s="115" t="str">
        <f t="shared" si="2"/>
        <v xml:space="preserve">   </v>
      </c>
    </row>
    <row r="181" spans="1:13" x14ac:dyDescent="0.2">
      <c r="A181" s="418"/>
      <c r="B181" s="235" t="str">
        <f>Capacidades!M1076</f>
        <v xml:space="preserve">   </v>
      </c>
      <c r="C181" s="236"/>
      <c r="D181" s="15"/>
      <c r="E181" s="15"/>
      <c r="F181" s="15"/>
      <c r="G181" s="15"/>
      <c r="H181" s="16"/>
      <c r="I181" s="16"/>
      <c r="J181" s="16"/>
      <c r="K181" s="16"/>
      <c r="L181" s="414"/>
      <c r="M181" s="115" t="str">
        <f t="shared" si="2"/>
        <v xml:space="preserve">   </v>
      </c>
    </row>
    <row r="182" spans="1:13" x14ac:dyDescent="0.2">
      <c r="A182" s="418"/>
      <c r="B182" s="235" t="str">
        <f>Capacidades!M1077</f>
        <v xml:space="preserve">   </v>
      </c>
      <c r="C182" s="236"/>
      <c r="D182" s="15"/>
      <c r="E182" s="15"/>
      <c r="F182" s="15"/>
      <c r="G182" s="15"/>
      <c r="H182" s="16"/>
      <c r="I182" s="16"/>
      <c r="J182" s="16"/>
      <c r="K182" s="16"/>
      <c r="L182" s="414"/>
      <c r="M182" s="115" t="str">
        <f t="shared" si="2"/>
        <v xml:space="preserve">   </v>
      </c>
    </row>
    <row r="183" spans="1:13" x14ac:dyDescent="0.2">
      <c r="A183" s="418"/>
      <c r="B183" s="235" t="str">
        <f>Capacidades!M1078</f>
        <v xml:space="preserve">   </v>
      </c>
      <c r="C183" s="236"/>
      <c r="D183" s="15"/>
      <c r="E183" s="15"/>
      <c r="F183" s="15"/>
      <c r="G183" s="15"/>
      <c r="H183" s="16"/>
      <c r="I183" s="16"/>
      <c r="J183" s="16"/>
      <c r="K183" s="16"/>
      <c r="L183" s="414"/>
      <c r="M183" s="115" t="str">
        <f t="shared" si="2"/>
        <v xml:space="preserve">   </v>
      </c>
    </row>
    <row r="184" spans="1:13" x14ac:dyDescent="0.2">
      <c r="A184" s="418"/>
      <c r="B184" s="235" t="str">
        <f>Capacidades!M1079</f>
        <v xml:space="preserve">   </v>
      </c>
      <c r="C184" s="236"/>
      <c r="D184" s="15"/>
      <c r="E184" s="15"/>
      <c r="F184" s="15"/>
      <c r="G184" s="15"/>
      <c r="H184" s="16"/>
      <c r="I184" s="16"/>
      <c r="J184" s="16"/>
      <c r="K184" s="16"/>
      <c r="L184" s="414"/>
      <c r="M184" s="115" t="str">
        <f t="shared" si="2"/>
        <v xml:space="preserve">   </v>
      </c>
    </row>
    <row r="185" spans="1:13" x14ac:dyDescent="0.2">
      <c r="A185" s="418"/>
      <c r="B185" s="235" t="str">
        <f>Capacidades!M1080</f>
        <v xml:space="preserve">   </v>
      </c>
      <c r="C185" s="236"/>
      <c r="D185" s="15"/>
      <c r="E185" s="15"/>
      <c r="F185" s="15"/>
      <c r="G185" s="15"/>
      <c r="H185" s="16"/>
      <c r="I185" s="16"/>
      <c r="J185" s="16"/>
      <c r="K185" s="16"/>
      <c r="L185" s="414"/>
      <c r="M185" s="115" t="str">
        <f t="shared" si="2"/>
        <v xml:space="preserve">   </v>
      </c>
    </row>
    <row r="186" spans="1:13" x14ac:dyDescent="0.2">
      <c r="A186" s="418"/>
      <c r="B186" s="235" t="str">
        <f>Capacidades!M1081</f>
        <v xml:space="preserve">   </v>
      </c>
      <c r="C186" s="236"/>
      <c r="D186" s="15"/>
      <c r="E186" s="15"/>
      <c r="F186" s="15"/>
      <c r="G186" s="15"/>
      <c r="H186" s="16"/>
      <c r="I186" s="16"/>
      <c r="J186" s="16"/>
      <c r="K186" s="16"/>
      <c r="L186" s="414"/>
      <c r="M186" s="115" t="str">
        <f t="shared" si="2"/>
        <v xml:space="preserve">   </v>
      </c>
    </row>
    <row r="187" spans="1:13" x14ac:dyDescent="0.2">
      <c r="A187" s="419"/>
      <c r="B187" s="235" t="str">
        <f>Capacidades!M1082</f>
        <v xml:space="preserve">   </v>
      </c>
      <c r="C187" s="236"/>
      <c r="D187" s="17"/>
      <c r="E187" s="17"/>
      <c r="F187" s="17"/>
      <c r="G187" s="17"/>
      <c r="H187" s="18"/>
      <c r="I187" s="18"/>
      <c r="J187" s="18"/>
      <c r="K187" s="18"/>
      <c r="L187" s="415"/>
      <c r="M187" s="115" t="str">
        <f t="shared" si="2"/>
        <v xml:space="preserve">   </v>
      </c>
    </row>
    <row r="188" spans="1:13" x14ac:dyDescent="0.2">
      <c r="A188" s="417" t="str">
        <f>Capacidades!L1083</f>
        <v xml:space="preserve">       </v>
      </c>
      <c r="B188" s="235" t="str">
        <f>Capacidades!M1083</f>
        <v xml:space="preserve">   </v>
      </c>
      <c r="C188" s="236"/>
      <c r="D188" s="13">
        <f>Organización_Modular!F120</f>
        <v>0</v>
      </c>
      <c r="E188" s="13">
        <f>Organización_Modular!G120</f>
        <v>0</v>
      </c>
      <c r="F188" s="13">
        <f>Organización_Modular!H120</f>
        <v>0</v>
      </c>
      <c r="G188" s="13">
        <f>Organización_Modular!I120</f>
        <v>0</v>
      </c>
      <c r="H188" s="14">
        <f>SUM(F188:G188)</f>
        <v>0</v>
      </c>
      <c r="I188" s="14">
        <f>F188*16</f>
        <v>0</v>
      </c>
      <c r="J188" s="14">
        <f>G188*32</f>
        <v>0</v>
      </c>
      <c r="K188" s="14">
        <f>SUM(I188:J188)</f>
        <v>0</v>
      </c>
      <c r="L188" s="413"/>
      <c r="M188" s="115" t="str">
        <f t="shared" si="2"/>
        <v xml:space="preserve">   </v>
      </c>
    </row>
    <row r="189" spans="1:13" x14ac:dyDescent="0.2">
      <c r="A189" s="418"/>
      <c r="B189" s="235" t="str">
        <f>Capacidades!M1084</f>
        <v xml:space="preserve">   </v>
      </c>
      <c r="C189" s="236"/>
      <c r="D189" s="15"/>
      <c r="E189" s="15"/>
      <c r="F189" s="15"/>
      <c r="G189" s="15"/>
      <c r="H189" s="16"/>
      <c r="I189" s="16"/>
      <c r="J189" s="16"/>
      <c r="K189" s="16"/>
      <c r="L189" s="414"/>
      <c r="M189" s="115" t="str">
        <f t="shared" si="2"/>
        <v xml:space="preserve">   </v>
      </c>
    </row>
    <row r="190" spans="1:13" x14ac:dyDescent="0.2">
      <c r="A190" s="418"/>
      <c r="B190" s="235" t="str">
        <f>Capacidades!M1085</f>
        <v xml:space="preserve">   </v>
      </c>
      <c r="C190" s="236"/>
      <c r="D190" s="15"/>
      <c r="E190" s="15"/>
      <c r="F190" s="15"/>
      <c r="G190" s="15"/>
      <c r="H190" s="16"/>
      <c r="I190" s="16"/>
      <c r="J190" s="16"/>
      <c r="K190" s="16"/>
      <c r="L190" s="414"/>
      <c r="M190" s="115" t="str">
        <f t="shared" si="2"/>
        <v xml:space="preserve">   </v>
      </c>
    </row>
    <row r="191" spans="1:13" x14ac:dyDescent="0.2">
      <c r="A191" s="418"/>
      <c r="B191" s="235" t="str">
        <f>Capacidades!M1086</f>
        <v xml:space="preserve">   </v>
      </c>
      <c r="C191" s="236"/>
      <c r="D191" s="15"/>
      <c r="E191" s="15"/>
      <c r="F191" s="15"/>
      <c r="G191" s="15"/>
      <c r="H191" s="16"/>
      <c r="I191" s="16"/>
      <c r="J191" s="16"/>
      <c r="K191" s="16"/>
      <c r="L191" s="414"/>
      <c r="M191" s="115" t="str">
        <f t="shared" si="2"/>
        <v xml:space="preserve">   </v>
      </c>
    </row>
    <row r="192" spans="1:13" x14ac:dyDescent="0.2">
      <c r="A192" s="418"/>
      <c r="B192" s="235" t="str">
        <f>Capacidades!M1087</f>
        <v xml:space="preserve">   </v>
      </c>
      <c r="C192" s="236"/>
      <c r="D192" s="15"/>
      <c r="E192" s="15"/>
      <c r="F192" s="15"/>
      <c r="G192" s="15"/>
      <c r="H192" s="16"/>
      <c r="I192" s="16"/>
      <c r="J192" s="16"/>
      <c r="K192" s="16"/>
      <c r="L192" s="414"/>
      <c r="M192" s="115" t="str">
        <f t="shared" si="2"/>
        <v xml:space="preserve">   </v>
      </c>
    </row>
    <row r="193" spans="1:13" x14ac:dyDescent="0.2">
      <c r="A193" s="418"/>
      <c r="B193" s="235" t="str">
        <f>Capacidades!M1088</f>
        <v xml:space="preserve">   </v>
      </c>
      <c r="C193" s="236"/>
      <c r="D193" s="15"/>
      <c r="E193" s="15"/>
      <c r="F193" s="15"/>
      <c r="G193" s="15"/>
      <c r="H193" s="16"/>
      <c r="I193" s="16"/>
      <c r="J193" s="16"/>
      <c r="K193" s="16"/>
      <c r="L193" s="414"/>
      <c r="M193" s="115" t="str">
        <f t="shared" si="2"/>
        <v xml:space="preserve">   </v>
      </c>
    </row>
    <row r="194" spans="1:13" x14ac:dyDescent="0.2">
      <c r="A194" s="418"/>
      <c r="B194" s="235" t="str">
        <f>Capacidades!M1089</f>
        <v xml:space="preserve">   </v>
      </c>
      <c r="C194" s="236"/>
      <c r="D194" s="15"/>
      <c r="E194" s="15"/>
      <c r="F194" s="15"/>
      <c r="G194" s="15"/>
      <c r="H194" s="16"/>
      <c r="I194" s="16"/>
      <c r="J194" s="16"/>
      <c r="K194" s="16"/>
      <c r="L194" s="414"/>
      <c r="M194" s="115" t="str">
        <f t="shared" si="2"/>
        <v xml:space="preserve">   </v>
      </c>
    </row>
    <row r="195" spans="1:13" x14ac:dyDescent="0.2">
      <c r="A195" s="418"/>
      <c r="B195" s="235" t="str">
        <f>Capacidades!M1090</f>
        <v xml:space="preserve">   </v>
      </c>
      <c r="C195" s="236"/>
      <c r="D195" s="15"/>
      <c r="E195" s="15"/>
      <c r="F195" s="15"/>
      <c r="G195" s="15"/>
      <c r="H195" s="16"/>
      <c r="I195" s="16"/>
      <c r="J195" s="16"/>
      <c r="K195" s="16"/>
      <c r="L195" s="414"/>
      <c r="M195" s="115" t="str">
        <f t="shared" si="2"/>
        <v xml:space="preserve">   </v>
      </c>
    </row>
    <row r="196" spans="1:13" x14ac:dyDescent="0.2">
      <c r="A196" s="418"/>
      <c r="B196" s="235" t="str">
        <f>Capacidades!M1091</f>
        <v xml:space="preserve">   </v>
      </c>
      <c r="C196" s="236"/>
      <c r="D196" s="15"/>
      <c r="E196" s="15"/>
      <c r="F196" s="15"/>
      <c r="G196" s="15"/>
      <c r="H196" s="16"/>
      <c r="I196" s="16"/>
      <c r="J196" s="16"/>
      <c r="K196" s="16"/>
      <c r="L196" s="414"/>
      <c r="M196" s="115" t="str">
        <f t="shared" si="2"/>
        <v xml:space="preserve">   </v>
      </c>
    </row>
    <row r="197" spans="1:13" x14ac:dyDescent="0.2">
      <c r="A197" s="419"/>
      <c r="B197" s="235" t="str">
        <f>Capacidades!M1092</f>
        <v xml:space="preserve">   </v>
      </c>
      <c r="C197" s="236"/>
      <c r="D197" s="17"/>
      <c r="E197" s="17"/>
      <c r="F197" s="17"/>
      <c r="G197" s="17"/>
      <c r="H197" s="18"/>
      <c r="I197" s="18"/>
      <c r="J197" s="18"/>
      <c r="K197" s="18"/>
      <c r="L197" s="415"/>
      <c r="M197" s="115" t="str">
        <f t="shared" si="2"/>
        <v xml:space="preserve">   </v>
      </c>
    </row>
    <row r="198" spans="1:13" x14ac:dyDescent="0.2">
      <c r="A198" s="417" t="str">
        <f>Capacidades!L1093</f>
        <v xml:space="preserve">       </v>
      </c>
      <c r="B198" s="235" t="str">
        <f>Capacidades!M1093</f>
        <v xml:space="preserve">   </v>
      </c>
      <c r="C198" s="236"/>
      <c r="D198" s="13">
        <f>Organización_Modular!F121</f>
        <v>0</v>
      </c>
      <c r="E198" s="13">
        <f>Organización_Modular!G121</f>
        <v>0</v>
      </c>
      <c r="F198" s="13">
        <f>Organización_Modular!H121</f>
        <v>0</v>
      </c>
      <c r="G198" s="13">
        <f>Organización_Modular!I121</f>
        <v>0</v>
      </c>
      <c r="H198" s="14">
        <f>SUM(F198:G198)</f>
        <v>0</v>
      </c>
      <c r="I198" s="14">
        <f>F198*16</f>
        <v>0</v>
      </c>
      <c r="J198" s="14">
        <f>G198*32</f>
        <v>0</v>
      </c>
      <c r="K198" s="14">
        <f>SUM(I198:J198)</f>
        <v>0</v>
      </c>
      <c r="L198" s="413"/>
      <c r="M198" s="115" t="str">
        <f t="shared" si="2"/>
        <v xml:space="preserve">   </v>
      </c>
    </row>
    <row r="199" spans="1:13" x14ac:dyDescent="0.2">
      <c r="A199" s="418"/>
      <c r="B199" s="235" t="str">
        <f>Capacidades!M1094</f>
        <v xml:space="preserve">   </v>
      </c>
      <c r="C199" s="236"/>
      <c r="D199" s="15"/>
      <c r="E199" s="15"/>
      <c r="F199" s="15"/>
      <c r="G199" s="15"/>
      <c r="H199" s="16"/>
      <c r="I199" s="16"/>
      <c r="J199" s="16"/>
      <c r="K199" s="16"/>
      <c r="L199" s="414"/>
      <c r="M199" s="115" t="str">
        <f t="shared" si="2"/>
        <v xml:space="preserve">   </v>
      </c>
    </row>
    <row r="200" spans="1:13" x14ac:dyDescent="0.2">
      <c r="A200" s="418"/>
      <c r="B200" s="235" t="str">
        <f>Capacidades!M1095</f>
        <v xml:space="preserve">   </v>
      </c>
      <c r="C200" s="236"/>
      <c r="D200" s="15"/>
      <c r="E200" s="15"/>
      <c r="F200" s="15"/>
      <c r="G200" s="15"/>
      <c r="H200" s="16"/>
      <c r="I200" s="16"/>
      <c r="J200" s="16"/>
      <c r="K200" s="16"/>
      <c r="L200" s="414"/>
      <c r="M200" s="115" t="str">
        <f t="shared" si="2"/>
        <v xml:space="preserve">   </v>
      </c>
    </row>
    <row r="201" spans="1:13" x14ac:dyDescent="0.2">
      <c r="A201" s="418"/>
      <c r="B201" s="235" t="str">
        <f>Capacidades!M1096</f>
        <v xml:space="preserve">   </v>
      </c>
      <c r="C201" s="236"/>
      <c r="D201" s="15"/>
      <c r="E201" s="15"/>
      <c r="F201" s="15"/>
      <c r="G201" s="15"/>
      <c r="H201" s="16"/>
      <c r="I201" s="16"/>
      <c r="J201" s="16"/>
      <c r="K201" s="16"/>
      <c r="L201" s="414"/>
      <c r="M201" s="115" t="str">
        <f t="shared" si="2"/>
        <v xml:space="preserve">   </v>
      </c>
    </row>
    <row r="202" spans="1:13" x14ac:dyDescent="0.2">
      <c r="A202" s="418"/>
      <c r="B202" s="235" t="str">
        <f>Capacidades!M1097</f>
        <v xml:space="preserve">   </v>
      </c>
      <c r="C202" s="236"/>
      <c r="D202" s="15"/>
      <c r="E202" s="15"/>
      <c r="F202" s="15"/>
      <c r="G202" s="15"/>
      <c r="H202" s="16"/>
      <c r="I202" s="16"/>
      <c r="J202" s="16"/>
      <c r="K202" s="16"/>
      <c r="L202" s="414"/>
      <c r="M202" s="115" t="str">
        <f t="shared" si="2"/>
        <v xml:space="preserve">   </v>
      </c>
    </row>
    <row r="203" spans="1:13" x14ac:dyDescent="0.2">
      <c r="A203" s="418"/>
      <c r="B203" s="235" t="str">
        <f>Capacidades!M1098</f>
        <v xml:space="preserve">   </v>
      </c>
      <c r="C203" s="236"/>
      <c r="D203" s="15"/>
      <c r="E203" s="15"/>
      <c r="F203" s="15"/>
      <c r="G203" s="15"/>
      <c r="H203" s="16"/>
      <c r="I203" s="16"/>
      <c r="J203" s="16"/>
      <c r="K203" s="16"/>
      <c r="L203" s="414"/>
      <c r="M203" s="115" t="str">
        <f t="shared" si="2"/>
        <v xml:space="preserve">   </v>
      </c>
    </row>
    <row r="204" spans="1:13" x14ac:dyDescent="0.2">
      <c r="A204" s="418"/>
      <c r="B204" s="235" t="str">
        <f>Capacidades!M1099</f>
        <v xml:space="preserve">   </v>
      </c>
      <c r="C204" s="236"/>
      <c r="D204" s="15"/>
      <c r="E204" s="15"/>
      <c r="F204" s="15"/>
      <c r="G204" s="15"/>
      <c r="H204" s="16"/>
      <c r="I204" s="16"/>
      <c r="J204" s="16"/>
      <c r="K204" s="16"/>
      <c r="L204" s="414"/>
      <c r="M204" s="115" t="str">
        <f t="shared" si="2"/>
        <v xml:space="preserve">   </v>
      </c>
    </row>
    <row r="205" spans="1:13" x14ac:dyDescent="0.2">
      <c r="A205" s="418"/>
      <c r="B205" s="235" t="str">
        <f>Capacidades!M1100</f>
        <v xml:space="preserve">   </v>
      </c>
      <c r="C205" s="236"/>
      <c r="D205" s="15"/>
      <c r="E205" s="15"/>
      <c r="F205" s="15"/>
      <c r="G205" s="15"/>
      <c r="H205" s="16"/>
      <c r="I205" s="16"/>
      <c r="J205" s="16"/>
      <c r="K205" s="16"/>
      <c r="L205" s="414"/>
      <c r="M205" s="115" t="str">
        <f t="shared" si="2"/>
        <v xml:space="preserve">   </v>
      </c>
    </row>
    <row r="206" spans="1:13" x14ac:dyDescent="0.2">
      <c r="A206" s="418"/>
      <c r="B206" s="235" t="str">
        <f>Capacidades!M1101</f>
        <v xml:space="preserve">   </v>
      </c>
      <c r="C206" s="236"/>
      <c r="D206" s="15"/>
      <c r="E206" s="15"/>
      <c r="F206" s="15"/>
      <c r="G206" s="15"/>
      <c r="H206" s="16"/>
      <c r="I206" s="16"/>
      <c r="J206" s="16"/>
      <c r="K206" s="16"/>
      <c r="L206" s="414"/>
      <c r="M206" s="115" t="str">
        <f t="shared" si="2"/>
        <v xml:space="preserve">   </v>
      </c>
    </row>
    <row r="207" spans="1:13" x14ac:dyDescent="0.2">
      <c r="A207" s="419"/>
      <c r="B207" s="235" t="str">
        <f>Capacidades!M1102</f>
        <v xml:space="preserve">   </v>
      </c>
      <c r="C207" s="236"/>
      <c r="D207" s="17"/>
      <c r="E207" s="17"/>
      <c r="F207" s="17"/>
      <c r="G207" s="17"/>
      <c r="H207" s="18"/>
      <c r="I207" s="18"/>
      <c r="J207" s="18"/>
      <c r="K207" s="18"/>
      <c r="L207" s="415"/>
      <c r="M207" s="115" t="str">
        <f t="shared" si="2"/>
        <v xml:space="preserve">   </v>
      </c>
    </row>
    <row r="208" spans="1:13" x14ac:dyDescent="0.2">
      <c r="A208" s="417" t="str">
        <f>Capacidades!L1103</f>
        <v xml:space="preserve">       </v>
      </c>
      <c r="B208" s="235" t="str">
        <f>Capacidades!M1103</f>
        <v xml:space="preserve">   </v>
      </c>
      <c r="C208" s="236"/>
      <c r="D208" s="13">
        <f>Organización_Modular!F122</f>
        <v>0</v>
      </c>
      <c r="E208" s="13">
        <f>Organización_Modular!G122</f>
        <v>0</v>
      </c>
      <c r="F208" s="13">
        <f>Organización_Modular!H122</f>
        <v>0</v>
      </c>
      <c r="G208" s="13">
        <f>Organización_Modular!I122</f>
        <v>0</v>
      </c>
      <c r="H208" s="14">
        <f>SUM(F208:G208)</f>
        <v>0</v>
      </c>
      <c r="I208" s="14">
        <f>F208*16</f>
        <v>0</v>
      </c>
      <c r="J208" s="14">
        <f>G208*32</f>
        <v>0</v>
      </c>
      <c r="K208" s="14">
        <f>SUM(I208:J208)</f>
        <v>0</v>
      </c>
      <c r="L208" s="413"/>
      <c r="M208" s="115" t="str">
        <f t="shared" si="2"/>
        <v xml:space="preserve">   </v>
      </c>
    </row>
    <row r="209" spans="1:13" x14ac:dyDescent="0.2">
      <c r="A209" s="418"/>
      <c r="B209" s="235" t="str">
        <f>Capacidades!M1104</f>
        <v xml:space="preserve">   </v>
      </c>
      <c r="C209" s="236"/>
      <c r="D209" s="15"/>
      <c r="E209" s="15"/>
      <c r="F209" s="16"/>
      <c r="G209" s="16"/>
      <c r="H209" s="16"/>
      <c r="I209" s="16"/>
      <c r="J209" s="16"/>
      <c r="K209" s="16"/>
      <c r="L209" s="414"/>
      <c r="M209" s="115" t="str">
        <f t="shared" si="2"/>
        <v xml:space="preserve">   </v>
      </c>
    </row>
    <row r="210" spans="1:13" x14ac:dyDescent="0.2">
      <c r="A210" s="418"/>
      <c r="B210" s="235" t="str">
        <f>Capacidades!M1105</f>
        <v xml:space="preserve">   </v>
      </c>
      <c r="C210" s="236"/>
      <c r="D210" s="15"/>
      <c r="E210" s="15"/>
      <c r="F210" s="16"/>
      <c r="G210" s="16"/>
      <c r="H210" s="16"/>
      <c r="I210" s="16"/>
      <c r="J210" s="16"/>
      <c r="K210" s="16"/>
      <c r="L210" s="414"/>
      <c r="M210" s="115" t="str">
        <f t="shared" si="2"/>
        <v xml:space="preserve">   </v>
      </c>
    </row>
    <row r="211" spans="1:13" x14ac:dyDescent="0.2">
      <c r="A211" s="418"/>
      <c r="B211" s="235" t="str">
        <f>Capacidades!M1106</f>
        <v xml:space="preserve">   </v>
      </c>
      <c r="C211" s="236"/>
      <c r="D211" s="15"/>
      <c r="E211" s="15"/>
      <c r="F211" s="15"/>
      <c r="G211" s="15"/>
      <c r="H211" s="16"/>
      <c r="I211" s="16"/>
      <c r="J211" s="16"/>
      <c r="K211" s="16"/>
      <c r="L211" s="414"/>
      <c r="M211" s="115" t="str">
        <f t="shared" ref="M211:M217" si="3">B211</f>
        <v xml:space="preserve">   </v>
      </c>
    </row>
    <row r="212" spans="1:13" x14ac:dyDescent="0.2">
      <c r="A212" s="418"/>
      <c r="B212" s="235" t="str">
        <f>Capacidades!M1107</f>
        <v xml:space="preserve">   </v>
      </c>
      <c r="C212" s="236"/>
      <c r="D212" s="15"/>
      <c r="E212" s="15"/>
      <c r="F212" s="15"/>
      <c r="G212" s="15"/>
      <c r="H212" s="16"/>
      <c r="I212" s="16"/>
      <c r="J212" s="16"/>
      <c r="K212" s="16"/>
      <c r="L212" s="414"/>
      <c r="M212" s="115" t="str">
        <f t="shared" si="3"/>
        <v xml:space="preserve">   </v>
      </c>
    </row>
    <row r="213" spans="1:13" x14ac:dyDescent="0.2">
      <c r="A213" s="418"/>
      <c r="B213" s="235" t="str">
        <f>Capacidades!M1108</f>
        <v xml:space="preserve">   </v>
      </c>
      <c r="C213" s="236"/>
      <c r="D213" s="15"/>
      <c r="E213" s="15"/>
      <c r="F213" s="15"/>
      <c r="G213" s="15"/>
      <c r="H213" s="16"/>
      <c r="I213" s="16"/>
      <c r="J213" s="16"/>
      <c r="K213" s="16"/>
      <c r="L213" s="414"/>
      <c r="M213" s="115" t="str">
        <f t="shared" si="3"/>
        <v xml:space="preserve">   </v>
      </c>
    </row>
    <row r="214" spans="1:13" x14ac:dyDescent="0.2">
      <c r="A214" s="418"/>
      <c r="B214" s="235" t="str">
        <f>Capacidades!M1109</f>
        <v xml:space="preserve">   </v>
      </c>
      <c r="C214" s="236"/>
      <c r="D214" s="15"/>
      <c r="E214" s="15"/>
      <c r="F214" s="15"/>
      <c r="G214" s="15"/>
      <c r="H214" s="16"/>
      <c r="I214" s="16"/>
      <c r="J214" s="16"/>
      <c r="K214" s="16"/>
      <c r="L214" s="414"/>
      <c r="M214" s="115" t="str">
        <f t="shared" si="3"/>
        <v xml:space="preserve">   </v>
      </c>
    </row>
    <row r="215" spans="1:13" x14ac:dyDescent="0.2">
      <c r="A215" s="418"/>
      <c r="B215" s="235" t="str">
        <f>Capacidades!M1110</f>
        <v xml:space="preserve">   </v>
      </c>
      <c r="C215" s="236"/>
      <c r="D215" s="15"/>
      <c r="E215" s="15"/>
      <c r="F215" s="16"/>
      <c r="G215" s="16"/>
      <c r="H215" s="16"/>
      <c r="I215" s="16"/>
      <c r="J215" s="16"/>
      <c r="K215" s="16"/>
      <c r="L215" s="414"/>
      <c r="M215" s="115" t="str">
        <f t="shared" si="3"/>
        <v xml:space="preserve">   </v>
      </c>
    </row>
    <row r="216" spans="1:13" x14ac:dyDescent="0.2">
      <c r="A216" s="418"/>
      <c r="B216" s="235" t="str">
        <f>Capacidades!M1111</f>
        <v xml:space="preserve">   </v>
      </c>
      <c r="C216" s="236"/>
      <c r="D216" s="15"/>
      <c r="E216" s="15"/>
      <c r="F216" s="16"/>
      <c r="G216" s="16"/>
      <c r="H216" s="16"/>
      <c r="I216" s="16"/>
      <c r="J216" s="16"/>
      <c r="K216" s="16"/>
      <c r="L216" s="414"/>
      <c r="M216" s="115" t="str">
        <f t="shared" si="3"/>
        <v xml:space="preserve">   </v>
      </c>
    </row>
    <row r="217" spans="1:13" x14ac:dyDescent="0.2">
      <c r="A217" s="419"/>
      <c r="B217" s="235" t="str">
        <f>Capacidades!M1112</f>
        <v xml:space="preserve">   </v>
      </c>
      <c r="C217" s="236"/>
      <c r="D217" s="17"/>
      <c r="E217" s="17"/>
      <c r="F217" s="18"/>
      <c r="G217" s="18"/>
      <c r="H217" s="18"/>
      <c r="I217" s="18"/>
      <c r="J217" s="18"/>
      <c r="K217" s="18"/>
      <c r="L217" s="415"/>
      <c r="M217" s="115" t="str">
        <f t="shared" si="3"/>
        <v xml:space="preserve">   </v>
      </c>
    </row>
    <row r="218" spans="1:13" ht="23.25" customHeight="1" x14ac:dyDescent="0.2">
      <c r="A218" s="429" t="s">
        <v>103</v>
      </c>
      <c r="B218" s="429"/>
      <c r="C218" s="429"/>
      <c r="D218" s="429"/>
      <c r="E218" s="429"/>
      <c r="F218" s="429"/>
      <c r="G218" s="429"/>
      <c r="H218" s="429"/>
      <c r="I218" s="429"/>
      <c r="J218" s="429"/>
      <c r="K218" s="429"/>
      <c r="L218" s="429"/>
      <c r="M218" s="115" t="str">
        <f>A218</f>
        <v>COMPETENCIAS PARA LA EMPLEABILIDAD INCORPORADAS MEDIANTE UNIDAD DIDÁCTICA</v>
      </c>
    </row>
    <row r="219" spans="1:13" ht="79.5" customHeight="1" x14ac:dyDescent="0.2">
      <c r="A219" s="430">
        <f>Organización_Modular!C123</f>
        <v>0</v>
      </c>
      <c r="B219" s="430"/>
      <c r="C219" s="430"/>
      <c r="D219" s="430"/>
      <c r="E219" s="430"/>
      <c r="F219" s="430"/>
      <c r="G219" s="430"/>
      <c r="H219" s="430"/>
      <c r="I219" s="430"/>
      <c r="J219" s="430"/>
      <c r="K219" s="430"/>
      <c r="L219" s="430"/>
      <c r="M219" s="115">
        <f>A219</f>
        <v>0</v>
      </c>
    </row>
    <row r="220" spans="1:13" ht="12.75" customHeight="1" x14ac:dyDescent="0.2">
      <c r="A220" s="458" t="s">
        <v>97</v>
      </c>
      <c r="B220" s="459" t="s">
        <v>96</v>
      </c>
      <c r="C220" s="458" t="s">
        <v>95</v>
      </c>
      <c r="D220" s="458" t="s">
        <v>0</v>
      </c>
      <c r="E220" s="436" t="s">
        <v>61</v>
      </c>
      <c r="F220" s="458" t="s">
        <v>88</v>
      </c>
      <c r="G220" s="458"/>
      <c r="H220" s="458" t="s">
        <v>88</v>
      </c>
      <c r="I220" s="458" t="s">
        <v>94</v>
      </c>
      <c r="J220" s="458"/>
      <c r="K220" s="458" t="s">
        <v>94</v>
      </c>
      <c r="L220" s="458" t="s">
        <v>93</v>
      </c>
      <c r="M220" s="115" t="str">
        <f t="shared" ref="M220" si="4">A220</f>
        <v>CAPACIDADES DE EMPLEABILIDAD</v>
      </c>
    </row>
    <row r="221" spans="1:13" x14ac:dyDescent="0.2">
      <c r="A221" s="458"/>
      <c r="B221" s="459"/>
      <c r="C221" s="458"/>
      <c r="D221" s="458"/>
      <c r="E221" s="436"/>
      <c r="F221" s="225" t="s">
        <v>92</v>
      </c>
      <c r="G221" s="225" t="s">
        <v>91</v>
      </c>
      <c r="H221" s="458"/>
      <c r="I221" s="225" t="s">
        <v>92</v>
      </c>
      <c r="J221" s="225" t="s">
        <v>91</v>
      </c>
      <c r="K221" s="458"/>
      <c r="L221" s="458"/>
      <c r="M221" s="115" t="str">
        <f>A220</f>
        <v>CAPACIDADES DE EMPLEABILIDAD</v>
      </c>
    </row>
    <row r="222" spans="1:13" x14ac:dyDescent="0.2">
      <c r="A222" s="417" t="str">
        <f>Capacidades!L1113</f>
        <v xml:space="preserve">       </v>
      </c>
      <c r="B222" s="237" t="str">
        <f>Capacidades!M1113</f>
        <v xml:space="preserve">   </v>
      </c>
      <c r="C222" s="238"/>
      <c r="D222" s="15">
        <f>Organización_Modular!F123</f>
        <v>0</v>
      </c>
      <c r="E222" s="15">
        <f>Organización_Modular!G123</f>
        <v>0</v>
      </c>
      <c r="F222" s="15">
        <f>Organización_Modular!H123</f>
        <v>0</v>
      </c>
      <c r="G222" s="15">
        <f>Organización_Modular!I123</f>
        <v>0</v>
      </c>
      <c r="H222" s="16">
        <f>SUM(F222:G222)</f>
        <v>0</v>
      </c>
      <c r="I222" s="16">
        <f>F222*16</f>
        <v>0</v>
      </c>
      <c r="J222" s="16">
        <f>G222*32</f>
        <v>0</v>
      </c>
      <c r="K222" s="16">
        <f>SUM(I222:J222)</f>
        <v>0</v>
      </c>
      <c r="L222" s="414"/>
      <c r="M222" s="115" t="str">
        <f>B222</f>
        <v xml:space="preserve">   </v>
      </c>
    </row>
    <row r="223" spans="1:13" x14ac:dyDescent="0.2">
      <c r="A223" s="418"/>
      <c r="B223" s="237" t="str">
        <f>Capacidades!M1114</f>
        <v xml:space="preserve">   </v>
      </c>
      <c r="C223" s="236"/>
      <c r="D223" s="15"/>
      <c r="E223" s="15"/>
      <c r="F223" s="15"/>
      <c r="G223" s="15"/>
      <c r="H223" s="16"/>
      <c r="I223" s="16"/>
      <c r="J223" s="16"/>
      <c r="K223" s="16"/>
      <c r="L223" s="414"/>
      <c r="M223" s="115" t="str">
        <f t="shared" ref="M223:M286" si="5">B223</f>
        <v xml:space="preserve">   </v>
      </c>
    </row>
    <row r="224" spans="1:13" x14ac:dyDescent="0.2">
      <c r="A224" s="418"/>
      <c r="B224" s="237" t="str">
        <f>Capacidades!M1115</f>
        <v xml:space="preserve">   </v>
      </c>
      <c r="C224" s="236"/>
      <c r="D224" s="15"/>
      <c r="E224" s="15"/>
      <c r="F224" s="15"/>
      <c r="G224" s="15"/>
      <c r="H224" s="16"/>
      <c r="I224" s="16"/>
      <c r="J224" s="16"/>
      <c r="K224" s="16"/>
      <c r="L224" s="414"/>
      <c r="M224" s="115" t="str">
        <f t="shared" si="5"/>
        <v xml:space="preserve">   </v>
      </c>
    </row>
    <row r="225" spans="1:13" x14ac:dyDescent="0.2">
      <c r="A225" s="418"/>
      <c r="B225" s="237" t="str">
        <f>Capacidades!M1116</f>
        <v xml:space="preserve">   </v>
      </c>
      <c r="C225" s="236"/>
      <c r="D225" s="15"/>
      <c r="E225" s="15"/>
      <c r="F225" s="15"/>
      <c r="G225" s="15"/>
      <c r="H225" s="16"/>
      <c r="I225" s="16"/>
      <c r="J225" s="16"/>
      <c r="K225" s="16"/>
      <c r="L225" s="414"/>
      <c r="M225" s="115" t="str">
        <f t="shared" si="5"/>
        <v xml:space="preserve">   </v>
      </c>
    </row>
    <row r="226" spans="1:13" x14ac:dyDescent="0.2">
      <c r="A226" s="418"/>
      <c r="B226" s="237" t="str">
        <f>Capacidades!M1117</f>
        <v xml:space="preserve">   </v>
      </c>
      <c r="C226" s="236"/>
      <c r="D226" s="15"/>
      <c r="E226" s="15"/>
      <c r="F226" s="15"/>
      <c r="G226" s="15"/>
      <c r="H226" s="16"/>
      <c r="I226" s="16"/>
      <c r="J226" s="16"/>
      <c r="K226" s="16"/>
      <c r="L226" s="414"/>
      <c r="M226" s="115" t="str">
        <f t="shared" si="5"/>
        <v xml:space="preserve">   </v>
      </c>
    </row>
    <row r="227" spans="1:13" x14ac:dyDescent="0.2">
      <c r="A227" s="418"/>
      <c r="B227" s="237" t="str">
        <f>Capacidades!M1118</f>
        <v xml:space="preserve">   </v>
      </c>
      <c r="C227" s="236"/>
      <c r="D227" s="15"/>
      <c r="E227" s="15"/>
      <c r="F227" s="15"/>
      <c r="G227" s="15"/>
      <c r="H227" s="16"/>
      <c r="I227" s="16"/>
      <c r="J227" s="16"/>
      <c r="K227" s="16"/>
      <c r="L227" s="414"/>
      <c r="M227" s="115" t="str">
        <f t="shared" si="5"/>
        <v xml:space="preserve">   </v>
      </c>
    </row>
    <row r="228" spans="1:13" x14ac:dyDescent="0.2">
      <c r="A228" s="418"/>
      <c r="B228" s="237" t="str">
        <f>Capacidades!M1119</f>
        <v xml:space="preserve">   </v>
      </c>
      <c r="C228" s="236"/>
      <c r="D228" s="15"/>
      <c r="E228" s="15"/>
      <c r="F228" s="15"/>
      <c r="G228" s="15"/>
      <c r="H228" s="16"/>
      <c r="I228" s="16"/>
      <c r="J228" s="16"/>
      <c r="K228" s="16"/>
      <c r="L228" s="414"/>
      <c r="M228" s="115" t="str">
        <f t="shared" si="5"/>
        <v xml:space="preserve">   </v>
      </c>
    </row>
    <row r="229" spans="1:13" x14ac:dyDescent="0.2">
      <c r="A229" s="418"/>
      <c r="B229" s="237" t="str">
        <f>Capacidades!M1120</f>
        <v xml:space="preserve">   </v>
      </c>
      <c r="C229" s="236"/>
      <c r="D229" s="15"/>
      <c r="E229" s="15"/>
      <c r="F229" s="15"/>
      <c r="G229" s="15"/>
      <c r="H229" s="16"/>
      <c r="I229" s="16"/>
      <c r="J229" s="16"/>
      <c r="K229" s="16"/>
      <c r="L229" s="414"/>
      <c r="M229" s="115" t="str">
        <f t="shared" si="5"/>
        <v xml:space="preserve">   </v>
      </c>
    </row>
    <row r="230" spans="1:13" x14ac:dyDescent="0.2">
      <c r="A230" s="418"/>
      <c r="B230" s="237" t="str">
        <f>Capacidades!M1121</f>
        <v xml:space="preserve">   </v>
      </c>
      <c r="C230" s="236"/>
      <c r="D230" s="15"/>
      <c r="E230" s="15"/>
      <c r="F230" s="15"/>
      <c r="G230" s="15"/>
      <c r="H230" s="16"/>
      <c r="I230" s="16"/>
      <c r="J230" s="16"/>
      <c r="K230" s="16"/>
      <c r="L230" s="414"/>
      <c r="M230" s="115" t="str">
        <f t="shared" si="5"/>
        <v xml:space="preserve">   </v>
      </c>
    </row>
    <row r="231" spans="1:13" x14ac:dyDescent="0.2">
      <c r="A231" s="419"/>
      <c r="B231" s="237" t="str">
        <f>Capacidades!M1122</f>
        <v xml:space="preserve">   </v>
      </c>
      <c r="C231" s="236"/>
      <c r="D231" s="17"/>
      <c r="E231" s="17"/>
      <c r="F231" s="17"/>
      <c r="G231" s="17"/>
      <c r="H231" s="18"/>
      <c r="I231" s="18"/>
      <c r="J231" s="18"/>
      <c r="K231" s="18"/>
      <c r="L231" s="415"/>
      <c r="M231" s="115" t="str">
        <f t="shared" si="5"/>
        <v xml:space="preserve">   </v>
      </c>
    </row>
    <row r="232" spans="1:13" x14ac:dyDescent="0.2">
      <c r="A232" s="417" t="str">
        <f>Capacidades!L1123</f>
        <v xml:space="preserve">       </v>
      </c>
      <c r="B232" s="237" t="str">
        <f>Capacidades!M1123</f>
        <v xml:space="preserve">   </v>
      </c>
      <c r="C232" s="236"/>
      <c r="D232" s="13">
        <f>Organización_Modular!F124</f>
        <v>0</v>
      </c>
      <c r="E232" s="13">
        <f>Organización_Modular!G124</f>
        <v>0</v>
      </c>
      <c r="F232" s="13">
        <f>Organización_Modular!H124</f>
        <v>0</v>
      </c>
      <c r="G232" s="13">
        <f>Organización_Modular!I124</f>
        <v>0</v>
      </c>
      <c r="H232" s="14">
        <f>SUM(F232:G232)</f>
        <v>0</v>
      </c>
      <c r="I232" s="14">
        <f>F232*16</f>
        <v>0</v>
      </c>
      <c r="J232" s="14">
        <f>G232*32</f>
        <v>0</v>
      </c>
      <c r="K232" s="14">
        <f>SUM(I232:J232)</f>
        <v>0</v>
      </c>
      <c r="L232" s="413"/>
      <c r="M232" s="115" t="str">
        <f t="shared" si="5"/>
        <v xml:space="preserve">   </v>
      </c>
    </row>
    <row r="233" spans="1:13" x14ac:dyDescent="0.2">
      <c r="A233" s="418"/>
      <c r="B233" s="237" t="str">
        <f>Capacidades!M1124</f>
        <v xml:space="preserve">   </v>
      </c>
      <c r="C233" s="236"/>
      <c r="D233" s="15"/>
      <c r="E233" s="15"/>
      <c r="F233" s="15"/>
      <c r="G233" s="15"/>
      <c r="H233" s="16"/>
      <c r="I233" s="16"/>
      <c r="J233" s="16"/>
      <c r="K233" s="16"/>
      <c r="L233" s="414"/>
      <c r="M233" s="115" t="str">
        <f t="shared" si="5"/>
        <v xml:space="preserve">   </v>
      </c>
    </row>
    <row r="234" spans="1:13" x14ac:dyDescent="0.2">
      <c r="A234" s="418"/>
      <c r="B234" s="237" t="str">
        <f>Capacidades!M1125</f>
        <v xml:space="preserve">   </v>
      </c>
      <c r="C234" s="236"/>
      <c r="D234" s="15"/>
      <c r="E234" s="15"/>
      <c r="F234" s="15"/>
      <c r="G234" s="15"/>
      <c r="H234" s="16"/>
      <c r="I234" s="16"/>
      <c r="J234" s="16"/>
      <c r="K234" s="16"/>
      <c r="L234" s="414"/>
      <c r="M234" s="115" t="str">
        <f t="shared" si="5"/>
        <v xml:space="preserve">   </v>
      </c>
    </row>
    <row r="235" spans="1:13" x14ac:dyDescent="0.2">
      <c r="A235" s="418"/>
      <c r="B235" s="237" t="str">
        <f>Capacidades!M1126</f>
        <v xml:space="preserve">   </v>
      </c>
      <c r="C235" s="236"/>
      <c r="D235" s="15"/>
      <c r="E235" s="15"/>
      <c r="F235" s="15"/>
      <c r="G235" s="15"/>
      <c r="H235" s="16"/>
      <c r="I235" s="16"/>
      <c r="J235" s="16"/>
      <c r="K235" s="16"/>
      <c r="L235" s="414"/>
      <c r="M235" s="115" t="str">
        <f t="shared" si="5"/>
        <v xml:space="preserve">   </v>
      </c>
    </row>
    <row r="236" spans="1:13" x14ac:dyDescent="0.2">
      <c r="A236" s="418"/>
      <c r="B236" s="237" t="str">
        <f>Capacidades!M1127</f>
        <v xml:space="preserve">   </v>
      </c>
      <c r="C236" s="236"/>
      <c r="D236" s="15"/>
      <c r="E236" s="15"/>
      <c r="F236" s="15"/>
      <c r="G236" s="15"/>
      <c r="H236" s="16"/>
      <c r="I236" s="16"/>
      <c r="J236" s="16"/>
      <c r="K236" s="16"/>
      <c r="L236" s="414"/>
      <c r="M236" s="115" t="str">
        <f t="shared" si="5"/>
        <v xml:space="preserve">   </v>
      </c>
    </row>
    <row r="237" spans="1:13" x14ac:dyDescent="0.2">
      <c r="A237" s="418"/>
      <c r="B237" s="237" t="str">
        <f>Capacidades!M1128</f>
        <v xml:space="preserve">   </v>
      </c>
      <c r="C237" s="236"/>
      <c r="D237" s="15"/>
      <c r="E237" s="15"/>
      <c r="F237" s="15"/>
      <c r="G237" s="15"/>
      <c r="H237" s="16"/>
      <c r="I237" s="16"/>
      <c r="J237" s="16"/>
      <c r="K237" s="16"/>
      <c r="L237" s="414"/>
      <c r="M237" s="115" t="str">
        <f t="shared" si="5"/>
        <v xml:space="preserve">   </v>
      </c>
    </row>
    <row r="238" spans="1:13" x14ac:dyDescent="0.2">
      <c r="A238" s="418"/>
      <c r="B238" s="237" t="str">
        <f>Capacidades!M1129</f>
        <v xml:space="preserve">   </v>
      </c>
      <c r="C238" s="236"/>
      <c r="D238" s="15"/>
      <c r="E238" s="15"/>
      <c r="F238" s="15"/>
      <c r="G238" s="15"/>
      <c r="H238" s="16"/>
      <c r="I238" s="16"/>
      <c r="J238" s="16"/>
      <c r="K238" s="16"/>
      <c r="L238" s="414"/>
      <c r="M238" s="115" t="str">
        <f t="shared" si="5"/>
        <v xml:space="preserve">   </v>
      </c>
    </row>
    <row r="239" spans="1:13" x14ac:dyDescent="0.2">
      <c r="A239" s="418"/>
      <c r="B239" s="237" t="str">
        <f>Capacidades!M1130</f>
        <v xml:space="preserve">   </v>
      </c>
      <c r="C239" s="236"/>
      <c r="D239" s="15"/>
      <c r="E239" s="15"/>
      <c r="F239" s="15"/>
      <c r="G239" s="15"/>
      <c r="H239" s="16"/>
      <c r="I239" s="16"/>
      <c r="J239" s="16"/>
      <c r="K239" s="16"/>
      <c r="L239" s="414"/>
      <c r="M239" s="115" t="str">
        <f t="shared" si="5"/>
        <v xml:space="preserve">   </v>
      </c>
    </row>
    <row r="240" spans="1:13" x14ac:dyDescent="0.2">
      <c r="A240" s="418"/>
      <c r="B240" s="237" t="str">
        <f>Capacidades!M1131</f>
        <v xml:space="preserve">   </v>
      </c>
      <c r="C240" s="236"/>
      <c r="D240" s="15"/>
      <c r="E240" s="15"/>
      <c r="F240" s="15"/>
      <c r="G240" s="15"/>
      <c r="H240" s="16"/>
      <c r="I240" s="16"/>
      <c r="J240" s="16"/>
      <c r="K240" s="16"/>
      <c r="L240" s="414"/>
      <c r="M240" s="115" t="str">
        <f t="shared" si="5"/>
        <v xml:space="preserve">   </v>
      </c>
    </row>
    <row r="241" spans="1:13" x14ac:dyDescent="0.2">
      <c r="A241" s="419"/>
      <c r="B241" s="237" t="str">
        <f>Capacidades!M1132</f>
        <v xml:space="preserve">   </v>
      </c>
      <c r="C241" s="239"/>
      <c r="D241" s="15"/>
      <c r="E241" s="15"/>
      <c r="F241" s="15"/>
      <c r="G241" s="15"/>
      <c r="H241" s="16"/>
      <c r="I241" s="16"/>
      <c r="J241" s="16"/>
      <c r="K241" s="16"/>
      <c r="L241" s="414"/>
      <c r="M241" s="115" t="str">
        <f t="shared" si="5"/>
        <v xml:space="preserve">   </v>
      </c>
    </row>
    <row r="242" spans="1:13" x14ac:dyDescent="0.2">
      <c r="A242" s="417" t="str">
        <f>Capacidades!L1133</f>
        <v xml:space="preserve">       </v>
      </c>
      <c r="B242" s="237" t="str">
        <f>Capacidades!M1133</f>
        <v xml:space="preserve">   </v>
      </c>
      <c r="C242" s="236"/>
      <c r="D242" s="13">
        <f>Organización_Modular!F125</f>
        <v>0</v>
      </c>
      <c r="E242" s="13">
        <f>Organización_Modular!G125</f>
        <v>0</v>
      </c>
      <c r="F242" s="13">
        <f>Organización_Modular!H125</f>
        <v>0</v>
      </c>
      <c r="G242" s="13">
        <f>Organización_Modular!I125</f>
        <v>0</v>
      </c>
      <c r="H242" s="14">
        <f>SUM(F242:G242)</f>
        <v>0</v>
      </c>
      <c r="I242" s="14">
        <f>F242*16</f>
        <v>0</v>
      </c>
      <c r="J242" s="14">
        <f>G242*32</f>
        <v>0</v>
      </c>
      <c r="K242" s="14">
        <f>SUM(I242:J242)</f>
        <v>0</v>
      </c>
      <c r="L242" s="413"/>
      <c r="M242" s="115" t="str">
        <f t="shared" si="5"/>
        <v xml:space="preserve">   </v>
      </c>
    </row>
    <row r="243" spans="1:13" x14ac:dyDescent="0.2">
      <c r="A243" s="418"/>
      <c r="B243" s="237" t="str">
        <f>Capacidades!M1134</f>
        <v xml:space="preserve">   </v>
      </c>
      <c r="C243" s="236"/>
      <c r="D243" s="15"/>
      <c r="E243" s="15"/>
      <c r="F243" s="15"/>
      <c r="G243" s="15"/>
      <c r="H243" s="16"/>
      <c r="I243" s="16"/>
      <c r="J243" s="16"/>
      <c r="K243" s="16"/>
      <c r="L243" s="414"/>
      <c r="M243" s="115" t="str">
        <f t="shared" si="5"/>
        <v xml:space="preserve">   </v>
      </c>
    </row>
    <row r="244" spans="1:13" x14ac:dyDescent="0.2">
      <c r="A244" s="418"/>
      <c r="B244" s="237" t="str">
        <f>Capacidades!M1135</f>
        <v xml:space="preserve">   </v>
      </c>
      <c r="C244" s="236"/>
      <c r="D244" s="15"/>
      <c r="E244" s="15"/>
      <c r="F244" s="15"/>
      <c r="G244" s="15"/>
      <c r="H244" s="16"/>
      <c r="I244" s="16"/>
      <c r="J244" s="16"/>
      <c r="K244" s="16"/>
      <c r="L244" s="414"/>
      <c r="M244" s="115" t="str">
        <f t="shared" si="5"/>
        <v xml:space="preserve">   </v>
      </c>
    </row>
    <row r="245" spans="1:13" x14ac:dyDescent="0.2">
      <c r="A245" s="418"/>
      <c r="B245" s="237" t="str">
        <f>Capacidades!M1136</f>
        <v xml:space="preserve">   </v>
      </c>
      <c r="C245" s="236"/>
      <c r="D245" s="15"/>
      <c r="E245" s="15"/>
      <c r="F245" s="15"/>
      <c r="G245" s="15"/>
      <c r="H245" s="16"/>
      <c r="I245" s="16"/>
      <c r="J245" s="16"/>
      <c r="K245" s="16"/>
      <c r="L245" s="414"/>
      <c r="M245" s="115" t="str">
        <f t="shared" si="5"/>
        <v xml:space="preserve">   </v>
      </c>
    </row>
    <row r="246" spans="1:13" x14ac:dyDescent="0.2">
      <c r="A246" s="418"/>
      <c r="B246" s="237" t="str">
        <f>Capacidades!M1137</f>
        <v xml:space="preserve">   </v>
      </c>
      <c r="C246" s="236"/>
      <c r="D246" s="15"/>
      <c r="E246" s="15"/>
      <c r="F246" s="15"/>
      <c r="G246" s="15"/>
      <c r="H246" s="16"/>
      <c r="I246" s="16"/>
      <c r="J246" s="16"/>
      <c r="K246" s="16"/>
      <c r="L246" s="414"/>
      <c r="M246" s="115" t="str">
        <f t="shared" si="5"/>
        <v xml:space="preserve">   </v>
      </c>
    </row>
    <row r="247" spans="1:13" x14ac:dyDescent="0.2">
      <c r="A247" s="418"/>
      <c r="B247" s="237" t="str">
        <f>Capacidades!M1138</f>
        <v xml:space="preserve">   </v>
      </c>
      <c r="C247" s="236"/>
      <c r="D247" s="15"/>
      <c r="E247" s="15"/>
      <c r="F247" s="15"/>
      <c r="G247" s="15"/>
      <c r="H247" s="16"/>
      <c r="I247" s="16"/>
      <c r="J247" s="16"/>
      <c r="K247" s="16"/>
      <c r="L247" s="414"/>
      <c r="M247" s="115" t="str">
        <f t="shared" si="5"/>
        <v xml:space="preserve">   </v>
      </c>
    </row>
    <row r="248" spans="1:13" x14ac:dyDescent="0.2">
      <c r="A248" s="418"/>
      <c r="B248" s="237" t="str">
        <f>Capacidades!M1139</f>
        <v xml:space="preserve">   </v>
      </c>
      <c r="C248" s="236"/>
      <c r="D248" s="15"/>
      <c r="E248" s="15"/>
      <c r="F248" s="15"/>
      <c r="G248" s="15"/>
      <c r="H248" s="16"/>
      <c r="I248" s="16"/>
      <c r="J248" s="16"/>
      <c r="K248" s="16"/>
      <c r="L248" s="414"/>
      <c r="M248" s="115" t="str">
        <f t="shared" si="5"/>
        <v xml:space="preserve">   </v>
      </c>
    </row>
    <row r="249" spans="1:13" x14ac:dyDescent="0.2">
      <c r="A249" s="418"/>
      <c r="B249" s="237" t="str">
        <f>Capacidades!M1140</f>
        <v xml:space="preserve">   </v>
      </c>
      <c r="C249" s="236"/>
      <c r="D249" s="15"/>
      <c r="E249" s="15"/>
      <c r="F249" s="15"/>
      <c r="G249" s="15"/>
      <c r="H249" s="16"/>
      <c r="I249" s="16"/>
      <c r="J249" s="16"/>
      <c r="K249" s="16"/>
      <c r="L249" s="414"/>
      <c r="M249" s="115" t="str">
        <f t="shared" si="5"/>
        <v xml:space="preserve">   </v>
      </c>
    </row>
    <row r="250" spans="1:13" x14ac:dyDescent="0.2">
      <c r="A250" s="418"/>
      <c r="B250" s="237" t="str">
        <f>Capacidades!M1141</f>
        <v xml:space="preserve">   </v>
      </c>
      <c r="C250" s="236"/>
      <c r="D250" s="15"/>
      <c r="E250" s="15"/>
      <c r="F250" s="15"/>
      <c r="G250" s="15"/>
      <c r="H250" s="16"/>
      <c r="I250" s="16"/>
      <c r="J250" s="16"/>
      <c r="K250" s="16"/>
      <c r="L250" s="414"/>
      <c r="M250" s="115" t="str">
        <f t="shared" si="5"/>
        <v xml:space="preserve">   </v>
      </c>
    </row>
    <row r="251" spans="1:13" x14ac:dyDescent="0.2">
      <c r="A251" s="419"/>
      <c r="B251" s="237" t="str">
        <f>Capacidades!M1142</f>
        <v xml:space="preserve">   </v>
      </c>
      <c r="C251" s="239"/>
      <c r="D251" s="15"/>
      <c r="E251" s="15"/>
      <c r="F251" s="15"/>
      <c r="G251" s="15"/>
      <c r="H251" s="16"/>
      <c r="I251" s="16"/>
      <c r="J251" s="16"/>
      <c r="K251" s="16"/>
      <c r="L251" s="414"/>
      <c r="M251" s="115" t="str">
        <f t="shared" si="5"/>
        <v xml:space="preserve">   </v>
      </c>
    </row>
    <row r="252" spans="1:13" x14ac:dyDescent="0.2">
      <c r="A252" s="417" t="str">
        <f>Capacidades!L1143</f>
        <v xml:space="preserve">       </v>
      </c>
      <c r="B252" s="237" t="str">
        <f>Capacidades!M1143</f>
        <v xml:space="preserve">   </v>
      </c>
      <c r="C252" s="236"/>
      <c r="D252" s="13">
        <f>Organización_Modular!F126</f>
        <v>0</v>
      </c>
      <c r="E252" s="13">
        <f>Organización_Modular!G126</f>
        <v>0</v>
      </c>
      <c r="F252" s="13">
        <f>Organización_Modular!H126</f>
        <v>0</v>
      </c>
      <c r="G252" s="13">
        <f>Organización_Modular!I126</f>
        <v>0</v>
      </c>
      <c r="H252" s="14">
        <f>SUM(F252:G252)</f>
        <v>0</v>
      </c>
      <c r="I252" s="14">
        <f>F252*16</f>
        <v>0</v>
      </c>
      <c r="J252" s="14">
        <f>G252*32</f>
        <v>0</v>
      </c>
      <c r="K252" s="14">
        <f>SUM(I252:J252)</f>
        <v>0</v>
      </c>
      <c r="L252" s="413"/>
      <c r="M252" s="115" t="str">
        <f t="shared" si="5"/>
        <v xml:space="preserve">   </v>
      </c>
    </row>
    <row r="253" spans="1:13" x14ac:dyDescent="0.2">
      <c r="A253" s="418"/>
      <c r="B253" s="237" t="str">
        <f>Capacidades!M1144</f>
        <v xml:space="preserve">   </v>
      </c>
      <c r="C253" s="236"/>
      <c r="D253" s="15"/>
      <c r="E253" s="15"/>
      <c r="F253" s="15"/>
      <c r="G253" s="15"/>
      <c r="H253" s="16"/>
      <c r="I253" s="16"/>
      <c r="J253" s="16"/>
      <c r="K253" s="16"/>
      <c r="L253" s="414"/>
      <c r="M253" s="115" t="str">
        <f t="shared" si="5"/>
        <v xml:space="preserve">   </v>
      </c>
    </row>
    <row r="254" spans="1:13" x14ac:dyDescent="0.2">
      <c r="A254" s="418"/>
      <c r="B254" s="237" t="str">
        <f>Capacidades!M1145</f>
        <v xml:space="preserve">   </v>
      </c>
      <c r="C254" s="236"/>
      <c r="D254" s="15"/>
      <c r="E254" s="15"/>
      <c r="F254" s="15"/>
      <c r="G254" s="15"/>
      <c r="H254" s="16"/>
      <c r="I254" s="16"/>
      <c r="J254" s="16"/>
      <c r="K254" s="16"/>
      <c r="L254" s="414"/>
      <c r="M254" s="115" t="str">
        <f t="shared" si="5"/>
        <v xml:space="preserve">   </v>
      </c>
    </row>
    <row r="255" spans="1:13" x14ac:dyDescent="0.2">
      <c r="A255" s="418"/>
      <c r="B255" s="237" t="str">
        <f>Capacidades!M1146</f>
        <v xml:space="preserve">   </v>
      </c>
      <c r="C255" s="236"/>
      <c r="D255" s="15"/>
      <c r="E255" s="15"/>
      <c r="F255" s="15"/>
      <c r="G255" s="15"/>
      <c r="H255" s="16"/>
      <c r="I255" s="16"/>
      <c r="J255" s="16"/>
      <c r="K255" s="16"/>
      <c r="L255" s="414"/>
      <c r="M255" s="115" t="str">
        <f t="shared" si="5"/>
        <v xml:space="preserve">   </v>
      </c>
    </row>
    <row r="256" spans="1:13" x14ac:dyDescent="0.2">
      <c r="A256" s="418"/>
      <c r="B256" s="237" t="str">
        <f>Capacidades!M1147</f>
        <v xml:space="preserve">   </v>
      </c>
      <c r="C256" s="236"/>
      <c r="D256" s="15"/>
      <c r="E256" s="15"/>
      <c r="F256" s="15"/>
      <c r="G256" s="15"/>
      <c r="H256" s="16"/>
      <c r="I256" s="16"/>
      <c r="J256" s="16"/>
      <c r="K256" s="16"/>
      <c r="L256" s="414"/>
      <c r="M256" s="115" t="str">
        <f t="shared" si="5"/>
        <v xml:space="preserve">   </v>
      </c>
    </row>
    <row r="257" spans="1:13" x14ac:dyDescent="0.2">
      <c r="A257" s="418"/>
      <c r="B257" s="237" t="str">
        <f>Capacidades!M1148</f>
        <v xml:space="preserve">   </v>
      </c>
      <c r="C257" s="236"/>
      <c r="D257" s="15"/>
      <c r="E257" s="15"/>
      <c r="F257" s="15"/>
      <c r="G257" s="15"/>
      <c r="H257" s="16"/>
      <c r="I257" s="16"/>
      <c r="J257" s="16"/>
      <c r="K257" s="16"/>
      <c r="L257" s="414"/>
      <c r="M257" s="115" t="str">
        <f t="shared" si="5"/>
        <v xml:space="preserve">   </v>
      </c>
    </row>
    <row r="258" spans="1:13" x14ac:dyDescent="0.2">
      <c r="A258" s="418"/>
      <c r="B258" s="237" t="str">
        <f>Capacidades!M1149</f>
        <v xml:space="preserve">   </v>
      </c>
      <c r="C258" s="236"/>
      <c r="D258" s="15"/>
      <c r="E258" s="15"/>
      <c r="F258" s="15"/>
      <c r="G258" s="15"/>
      <c r="H258" s="16"/>
      <c r="I258" s="16"/>
      <c r="J258" s="16"/>
      <c r="K258" s="16"/>
      <c r="L258" s="414"/>
      <c r="M258" s="115" t="str">
        <f t="shared" si="5"/>
        <v xml:space="preserve">   </v>
      </c>
    </row>
    <row r="259" spans="1:13" x14ac:dyDescent="0.2">
      <c r="A259" s="418"/>
      <c r="B259" s="237" t="str">
        <f>Capacidades!M1150</f>
        <v xml:space="preserve">   </v>
      </c>
      <c r="C259" s="236"/>
      <c r="D259" s="15"/>
      <c r="E259" s="15"/>
      <c r="F259" s="15"/>
      <c r="G259" s="15"/>
      <c r="H259" s="16"/>
      <c r="I259" s="16"/>
      <c r="J259" s="16"/>
      <c r="K259" s="16"/>
      <c r="L259" s="414"/>
      <c r="M259" s="115" t="str">
        <f t="shared" si="5"/>
        <v xml:space="preserve">   </v>
      </c>
    </row>
    <row r="260" spans="1:13" x14ac:dyDescent="0.2">
      <c r="A260" s="418"/>
      <c r="B260" s="237" t="str">
        <f>Capacidades!M1151</f>
        <v xml:space="preserve">   </v>
      </c>
      <c r="C260" s="236"/>
      <c r="D260" s="15"/>
      <c r="E260" s="15"/>
      <c r="F260" s="15"/>
      <c r="G260" s="15"/>
      <c r="H260" s="16"/>
      <c r="I260" s="16"/>
      <c r="J260" s="16"/>
      <c r="K260" s="16"/>
      <c r="L260" s="414"/>
      <c r="M260" s="115" t="str">
        <f t="shared" si="5"/>
        <v xml:space="preserve">   </v>
      </c>
    </row>
    <row r="261" spans="1:13" x14ac:dyDescent="0.2">
      <c r="A261" s="419"/>
      <c r="B261" s="237" t="str">
        <f>Capacidades!M1152</f>
        <v xml:space="preserve">   </v>
      </c>
      <c r="C261" s="239"/>
      <c r="D261" s="15"/>
      <c r="E261" s="15"/>
      <c r="F261" s="15"/>
      <c r="G261" s="15"/>
      <c r="H261" s="16"/>
      <c r="I261" s="16"/>
      <c r="J261" s="16"/>
      <c r="K261" s="16"/>
      <c r="L261" s="414"/>
      <c r="M261" s="115" t="str">
        <f t="shared" si="5"/>
        <v xml:space="preserve">   </v>
      </c>
    </row>
    <row r="262" spans="1:13" x14ac:dyDescent="0.2">
      <c r="A262" s="417" t="str">
        <f>Capacidades!L1153</f>
        <v xml:space="preserve">       </v>
      </c>
      <c r="B262" s="237" t="str">
        <f>Capacidades!M1153</f>
        <v xml:space="preserve">   </v>
      </c>
      <c r="C262" s="236"/>
      <c r="D262" s="13">
        <f>Organización_Modular!F127</f>
        <v>0</v>
      </c>
      <c r="E262" s="13">
        <f>Organización_Modular!G127</f>
        <v>0</v>
      </c>
      <c r="F262" s="13">
        <f>Organización_Modular!H127</f>
        <v>0</v>
      </c>
      <c r="G262" s="13">
        <f>Organización_Modular!I127</f>
        <v>0</v>
      </c>
      <c r="H262" s="14">
        <f>SUM(F262:G262)</f>
        <v>0</v>
      </c>
      <c r="I262" s="14">
        <f>F262*16</f>
        <v>0</v>
      </c>
      <c r="J262" s="14">
        <f>G262*32</f>
        <v>0</v>
      </c>
      <c r="K262" s="14">
        <f>SUM(I262:J262)</f>
        <v>0</v>
      </c>
      <c r="L262" s="413"/>
      <c r="M262" s="115" t="str">
        <f t="shared" si="5"/>
        <v xml:space="preserve">   </v>
      </c>
    </row>
    <row r="263" spans="1:13" x14ac:dyDescent="0.2">
      <c r="A263" s="418"/>
      <c r="B263" s="237" t="str">
        <f>Capacidades!M1154</f>
        <v xml:space="preserve">   </v>
      </c>
      <c r="C263" s="236"/>
      <c r="D263" s="15"/>
      <c r="E263" s="15"/>
      <c r="F263" s="15"/>
      <c r="G263" s="15"/>
      <c r="H263" s="16"/>
      <c r="I263" s="16"/>
      <c r="J263" s="16"/>
      <c r="K263" s="16"/>
      <c r="L263" s="414"/>
      <c r="M263" s="115" t="str">
        <f t="shared" si="5"/>
        <v xml:space="preserve">   </v>
      </c>
    </row>
    <row r="264" spans="1:13" x14ac:dyDescent="0.2">
      <c r="A264" s="418"/>
      <c r="B264" s="237" t="str">
        <f>Capacidades!M1155</f>
        <v xml:space="preserve">   </v>
      </c>
      <c r="C264" s="236"/>
      <c r="D264" s="15"/>
      <c r="E264" s="15"/>
      <c r="F264" s="15"/>
      <c r="G264" s="15"/>
      <c r="H264" s="16"/>
      <c r="I264" s="16"/>
      <c r="J264" s="16"/>
      <c r="K264" s="16"/>
      <c r="L264" s="414"/>
      <c r="M264" s="115" t="str">
        <f t="shared" si="5"/>
        <v xml:space="preserve">   </v>
      </c>
    </row>
    <row r="265" spans="1:13" x14ac:dyDescent="0.2">
      <c r="A265" s="418"/>
      <c r="B265" s="237" t="str">
        <f>Capacidades!M1156</f>
        <v xml:space="preserve">   </v>
      </c>
      <c r="C265" s="236"/>
      <c r="D265" s="15"/>
      <c r="E265" s="15"/>
      <c r="F265" s="15"/>
      <c r="G265" s="15"/>
      <c r="H265" s="16"/>
      <c r="I265" s="16"/>
      <c r="J265" s="16"/>
      <c r="K265" s="16"/>
      <c r="L265" s="414"/>
      <c r="M265" s="115" t="str">
        <f t="shared" si="5"/>
        <v xml:space="preserve">   </v>
      </c>
    </row>
    <row r="266" spans="1:13" x14ac:dyDescent="0.2">
      <c r="A266" s="418"/>
      <c r="B266" s="237" t="str">
        <f>Capacidades!M1157</f>
        <v xml:space="preserve">   </v>
      </c>
      <c r="C266" s="236"/>
      <c r="D266" s="15"/>
      <c r="E266" s="15"/>
      <c r="F266" s="15"/>
      <c r="G266" s="15"/>
      <c r="H266" s="16"/>
      <c r="I266" s="16"/>
      <c r="J266" s="16"/>
      <c r="K266" s="16"/>
      <c r="L266" s="414"/>
      <c r="M266" s="115" t="str">
        <f t="shared" si="5"/>
        <v xml:space="preserve">   </v>
      </c>
    </row>
    <row r="267" spans="1:13" x14ac:dyDescent="0.2">
      <c r="A267" s="418"/>
      <c r="B267" s="237" t="str">
        <f>Capacidades!M1158</f>
        <v xml:space="preserve">   </v>
      </c>
      <c r="C267" s="236"/>
      <c r="D267" s="15"/>
      <c r="E267" s="15"/>
      <c r="F267" s="15"/>
      <c r="G267" s="15"/>
      <c r="H267" s="16"/>
      <c r="I267" s="16"/>
      <c r="J267" s="16"/>
      <c r="K267" s="16"/>
      <c r="L267" s="414"/>
      <c r="M267" s="115" t="str">
        <f t="shared" si="5"/>
        <v xml:space="preserve">   </v>
      </c>
    </row>
    <row r="268" spans="1:13" x14ac:dyDescent="0.2">
      <c r="A268" s="418"/>
      <c r="B268" s="237" t="str">
        <f>Capacidades!M1159</f>
        <v xml:space="preserve">   </v>
      </c>
      <c r="C268" s="236"/>
      <c r="D268" s="15"/>
      <c r="E268" s="15"/>
      <c r="F268" s="15"/>
      <c r="G268" s="15"/>
      <c r="H268" s="16"/>
      <c r="I268" s="16"/>
      <c r="J268" s="16"/>
      <c r="K268" s="16"/>
      <c r="L268" s="414"/>
      <c r="M268" s="115" t="str">
        <f t="shared" si="5"/>
        <v xml:space="preserve">   </v>
      </c>
    </row>
    <row r="269" spans="1:13" x14ac:dyDescent="0.2">
      <c r="A269" s="418"/>
      <c r="B269" s="237" t="str">
        <f>Capacidades!M1160</f>
        <v xml:space="preserve">   </v>
      </c>
      <c r="C269" s="236"/>
      <c r="D269" s="15"/>
      <c r="E269" s="15"/>
      <c r="F269" s="15"/>
      <c r="G269" s="15"/>
      <c r="H269" s="16"/>
      <c r="I269" s="16"/>
      <c r="J269" s="16"/>
      <c r="K269" s="16"/>
      <c r="L269" s="414"/>
      <c r="M269" s="115" t="str">
        <f t="shared" si="5"/>
        <v xml:space="preserve">   </v>
      </c>
    </row>
    <row r="270" spans="1:13" x14ac:dyDescent="0.2">
      <c r="A270" s="418"/>
      <c r="B270" s="237" t="str">
        <f>Capacidades!M1161</f>
        <v xml:space="preserve">   </v>
      </c>
      <c r="C270" s="236"/>
      <c r="D270" s="15"/>
      <c r="E270" s="15"/>
      <c r="F270" s="15"/>
      <c r="G270" s="15"/>
      <c r="H270" s="16"/>
      <c r="I270" s="16"/>
      <c r="J270" s="16"/>
      <c r="K270" s="16"/>
      <c r="L270" s="414"/>
      <c r="M270" s="115" t="str">
        <f t="shared" si="5"/>
        <v xml:space="preserve">   </v>
      </c>
    </row>
    <row r="271" spans="1:13" x14ac:dyDescent="0.2">
      <c r="A271" s="419"/>
      <c r="B271" s="237" t="str">
        <f>Capacidades!M1162</f>
        <v xml:space="preserve">   </v>
      </c>
      <c r="C271" s="239"/>
      <c r="D271" s="15"/>
      <c r="E271" s="15"/>
      <c r="F271" s="15"/>
      <c r="G271" s="15"/>
      <c r="H271" s="16"/>
      <c r="I271" s="16"/>
      <c r="J271" s="16"/>
      <c r="K271" s="16"/>
      <c r="L271" s="414"/>
      <c r="M271" s="115" t="str">
        <f t="shared" si="5"/>
        <v xml:space="preserve">   </v>
      </c>
    </row>
    <row r="272" spans="1:13" x14ac:dyDescent="0.2">
      <c r="A272" s="417" t="str">
        <f>Capacidades!L1163</f>
        <v xml:space="preserve">       </v>
      </c>
      <c r="B272" s="237" t="str">
        <f>Capacidades!M1163</f>
        <v xml:space="preserve">   </v>
      </c>
      <c r="C272" s="236"/>
      <c r="D272" s="13">
        <f>Organización_Modular!F128</f>
        <v>0</v>
      </c>
      <c r="E272" s="13">
        <f>Organización_Modular!G128</f>
        <v>0</v>
      </c>
      <c r="F272" s="13">
        <f>Organización_Modular!H128</f>
        <v>0</v>
      </c>
      <c r="G272" s="13">
        <f>Organización_Modular!I128</f>
        <v>0</v>
      </c>
      <c r="H272" s="14">
        <f>SUM(F272:G272)</f>
        <v>0</v>
      </c>
      <c r="I272" s="14">
        <f>F272*16</f>
        <v>0</v>
      </c>
      <c r="J272" s="14">
        <f>G272*32</f>
        <v>0</v>
      </c>
      <c r="K272" s="14">
        <f>SUM(I272:J272)</f>
        <v>0</v>
      </c>
      <c r="L272" s="413"/>
      <c r="M272" s="115" t="str">
        <f t="shared" si="5"/>
        <v xml:space="preserve">   </v>
      </c>
    </row>
    <row r="273" spans="1:13" x14ac:dyDescent="0.2">
      <c r="A273" s="418"/>
      <c r="B273" s="237" t="str">
        <f>Capacidades!M1164</f>
        <v xml:space="preserve">   </v>
      </c>
      <c r="C273" s="236"/>
      <c r="D273" s="15"/>
      <c r="E273" s="15"/>
      <c r="F273" s="15"/>
      <c r="G273" s="15"/>
      <c r="H273" s="16"/>
      <c r="I273" s="16"/>
      <c r="J273" s="16"/>
      <c r="K273" s="16"/>
      <c r="L273" s="414"/>
      <c r="M273" s="115" t="str">
        <f t="shared" si="5"/>
        <v xml:space="preserve">   </v>
      </c>
    </row>
    <row r="274" spans="1:13" x14ac:dyDescent="0.2">
      <c r="A274" s="418"/>
      <c r="B274" s="237" t="str">
        <f>Capacidades!M1165</f>
        <v xml:space="preserve">   </v>
      </c>
      <c r="C274" s="236"/>
      <c r="D274" s="15"/>
      <c r="E274" s="15"/>
      <c r="F274" s="15"/>
      <c r="G274" s="15"/>
      <c r="H274" s="16"/>
      <c r="I274" s="16"/>
      <c r="J274" s="16"/>
      <c r="K274" s="16"/>
      <c r="L274" s="414"/>
      <c r="M274" s="115" t="str">
        <f t="shared" si="5"/>
        <v xml:space="preserve">   </v>
      </c>
    </row>
    <row r="275" spans="1:13" x14ac:dyDescent="0.2">
      <c r="A275" s="418"/>
      <c r="B275" s="237" t="str">
        <f>Capacidades!M1166</f>
        <v xml:space="preserve">   </v>
      </c>
      <c r="C275" s="236"/>
      <c r="D275" s="15"/>
      <c r="E275" s="15"/>
      <c r="F275" s="15"/>
      <c r="G275" s="15"/>
      <c r="H275" s="16"/>
      <c r="I275" s="16"/>
      <c r="J275" s="16"/>
      <c r="K275" s="16"/>
      <c r="L275" s="414"/>
      <c r="M275" s="115" t="str">
        <f t="shared" si="5"/>
        <v xml:space="preserve">   </v>
      </c>
    </row>
    <row r="276" spans="1:13" x14ac:dyDescent="0.2">
      <c r="A276" s="418"/>
      <c r="B276" s="237" t="str">
        <f>Capacidades!M1167</f>
        <v xml:space="preserve">   </v>
      </c>
      <c r="C276" s="236"/>
      <c r="D276" s="15"/>
      <c r="E276" s="15"/>
      <c r="F276" s="15"/>
      <c r="G276" s="15"/>
      <c r="H276" s="16"/>
      <c r="I276" s="16"/>
      <c r="J276" s="16"/>
      <c r="K276" s="16"/>
      <c r="L276" s="414"/>
      <c r="M276" s="115" t="str">
        <f t="shared" si="5"/>
        <v xml:space="preserve">   </v>
      </c>
    </row>
    <row r="277" spans="1:13" x14ac:dyDescent="0.2">
      <c r="A277" s="418"/>
      <c r="B277" s="237" t="str">
        <f>Capacidades!M1168</f>
        <v xml:space="preserve">   </v>
      </c>
      <c r="C277" s="236"/>
      <c r="D277" s="15"/>
      <c r="E277" s="15"/>
      <c r="F277" s="15"/>
      <c r="G277" s="15"/>
      <c r="H277" s="16"/>
      <c r="I277" s="16"/>
      <c r="J277" s="16"/>
      <c r="K277" s="16"/>
      <c r="L277" s="414"/>
      <c r="M277" s="115" t="str">
        <f t="shared" si="5"/>
        <v xml:space="preserve">   </v>
      </c>
    </row>
    <row r="278" spans="1:13" x14ac:dyDescent="0.2">
      <c r="A278" s="418"/>
      <c r="B278" s="237" t="str">
        <f>Capacidades!M1169</f>
        <v xml:space="preserve">   </v>
      </c>
      <c r="C278" s="236"/>
      <c r="D278" s="15"/>
      <c r="E278" s="15"/>
      <c r="F278" s="15"/>
      <c r="G278" s="15"/>
      <c r="H278" s="16"/>
      <c r="I278" s="16"/>
      <c r="J278" s="16"/>
      <c r="K278" s="16"/>
      <c r="L278" s="414"/>
      <c r="M278" s="115" t="str">
        <f t="shared" si="5"/>
        <v xml:space="preserve">   </v>
      </c>
    </row>
    <row r="279" spans="1:13" x14ac:dyDescent="0.2">
      <c r="A279" s="418"/>
      <c r="B279" s="237" t="str">
        <f>Capacidades!M1170</f>
        <v xml:space="preserve">   </v>
      </c>
      <c r="C279" s="236"/>
      <c r="D279" s="15"/>
      <c r="E279" s="15"/>
      <c r="F279" s="15"/>
      <c r="G279" s="15"/>
      <c r="H279" s="16"/>
      <c r="I279" s="16"/>
      <c r="J279" s="16"/>
      <c r="K279" s="16"/>
      <c r="L279" s="414"/>
      <c r="M279" s="115" t="str">
        <f t="shared" si="5"/>
        <v xml:space="preserve">   </v>
      </c>
    </row>
    <row r="280" spans="1:13" x14ac:dyDescent="0.2">
      <c r="A280" s="418"/>
      <c r="B280" s="237" t="str">
        <f>Capacidades!M1171</f>
        <v xml:space="preserve">   </v>
      </c>
      <c r="C280" s="236"/>
      <c r="D280" s="15"/>
      <c r="E280" s="15"/>
      <c r="F280" s="15"/>
      <c r="G280" s="15"/>
      <c r="H280" s="16"/>
      <c r="I280" s="16"/>
      <c r="J280" s="16"/>
      <c r="K280" s="16"/>
      <c r="L280" s="414"/>
      <c r="M280" s="115" t="str">
        <f t="shared" si="5"/>
        <v xml:space="preserve">   </v>
      </c>
    </row>
    <row r="281" spans="1:13" x14ac:dyDescent="0.2">
      <c r="A281" s="419"/>
      <c r="B281" s="237" t="str">
        <f>Capacidades!M1172</f>
        <v xml:space="preserve">   </v>
      </c>
      <c r="C281" s="239"/>
      <c r="D281" s="15"/>
      <c r="E281" s="15"/>
      <c r="F281" s="15"/>
      <c r="G281" s="15"/>
      <c r="H281" s="16"/>
      <c r="I281" s="16"/>
      <c r="J281" s="16"/>
      <c r="K281" s="16"/>
      <c r="L281" s="414"/>
      <c r="M281" s="115" t="str">
        <f t="shared" si="5"/>
        <v xml:space="preserve">   </v>
      </c>
    </row>
    <row r="282" spans="1:13" x14ac:dyDescent="0.2">
      <c r="A282" s="417" t="str">
        <f>Capacidades!L1173</f>
        <v xml:space="preserve">       </v>
      </c>
      <c r="B282" s="237" t="str">
        <f>Capacidades!M1173</f>
        <v xml:space="preserve">   </v>
      </c>
      <c r="C282" s="236"/>
      <c r="D282" s="13">
        <f>Organización_Modular!F129</f>
        <v>0</v>
      </c>
      <c r="E282" s="13">
        <f>Organización_Modular!G129</f>
        <v>0</v>
      </c>
      <c r="F282" s="13">
        <f>Organización_Modular!H129</f>
        <v>0</v>
      </c>
      <c r="G282" s="13">
        <f>Organización_Modular!I129</f>
        <v>0</v>
      </c>
      <c r="H282" s="14">
        <f>SUM(F282:G282)</f>
        <v>0</v>
      </c>
      <c r="I282" s="14">
        <f>F282*16</f>
        <v>0</v>
      </c>
      <c r="J282" s="14">
        <f>G282*32</f>
        <v>0</v>
      </c>
      <c r="K282" s="14">
        <f>SUM(I282:J282)</f>
        <v>0</v>
      </c>
      <c r="L282" s="413"/>
      <c r="M282" s="115" t="str">
        <f t="shared" si="5"/>
        <v xml:space="preserve">   </v>
      </c>
    </row>
    <row r="283" spans="1:13" x14ac:dyDescent="0.2">
      <c r="A283" s="418"/>
      <c r="B283" s="237" t="str">
        <f>Capacidades!M1174</f>
        <v xml:space="preserve">   </v>
      </c>
      <c r="C283" s="236"/>
      <c r="D283" s="15"/>
      <c r="E283" s="15"/>
      <c r="F283" s="15"/>
      <c r="G283" s="15"/>
      <c r="H283" s="16"/>
      <c r="I283" s="16"/>
      <c r="J283" s="16"/>
      <c r="K283" s="16"/>
      <c r="L283" s="414"/>
      <c r="M283" s="115" t="str">
        <f t="shared" si="5"/>
        <v xml:space="preserve">   </v>
      </c>
    </row>
    <row r="284" spans="1:13" x14ac:dyDescent="0.2">
      <c r="A284" s="418"/>
      <c r="B284" s="237" t="str">
        <f>Capacidades!M1175</f>
        <v xml:space="preserve">   </v>
      </c>
      <c r="C284" s="236"/>
      <c r="D284" s="15"/>
      <c r="E284" s="15"/>
      <c r="F284" s="15"/>
      <c r="G284" s="15"/>
      <c r="H284" s="16"/>
      <c r="I284" s="16"/>
      <c r="J284" s="16"/>
      <c r="K284" s="16"/>
      <c r="L284" s="414"/>
      <c r="M284" s="115" t="str">
        <f t="shared" si="5"/>
        <v xml:space="preserve">   </v>
      </c>
    </row>
    <row r="285" spans="1:13" x14ac:dyDescent="0.2">
      <c r="A285" s="418"/>
      <c r="B285" s="237" t="str">
        <f>Capacidades!M1176</f>
        <v xml:space="preserve">   </v>
      </c>
      <c r="C285" s="236"/>
      <c r="D285" s="15"/>
      <c r="E285" s="15"/>
      <c r="F285" s="15"/>
      <c r="G285" s="15"/>
      <c r="H285" s="16"/>
      <c r="I285" s="16"/>
      <c r="J285" s="16"/>
      <c r="K285" s="16"/>
      <c r="L285" s="414"/>
      <c r="M285" s="115" t="str">
        <f t="shared" si="5"/>
        <v xml:space="preserve">   </v>
      </c>
    </row>
    <row r="286" spans="1:13" x14ac:dyDescent="0.2">
      <c r="A286" s="418"/>
      <c r="B286" s="237" t="str">
        <f>Capacidades!M1177</f>
        <v xml:space="preserve">   </v>
      </c>
      <c r="C286" s="236"/>
      <c r="D286" s="15"/>
      <c r="E286" s="15"/>
      <c r="F286" s="15"/>
      <c r="G286" s="15"/>
      <c r="H286" s="16"/>
      <c r="I286" s="16"/>
      <c r="J286" s="16"/>
      <c r="K286" s="16"/>
      <c r="L286" s="414"/>
      <c r="M286" s="115" t="str">
        <f t="shared" si="5"/>
        <v xml:space="preserve">   </v>
      </c>
    </row>
    <row r="287" spans="1:13" x14ac:dyDescent="0.2">
      <c r="A287" s="418"/>
      <c r="B287" s="237" t="str">
        <f>Capacidades!M1178</f>
        <v xml:space="preserve">   </v>
      </c>
      <c r="C287" s="236"/>
      <c r="D287" s="15"/>
      <c r="E287" s="15"/>
      <c r="F287" s="15"/>
      <c r="G287" s="15"/>
      <c r="H287" s="16"/>
      <c r="I287" s="16"/>
      <c r="J287" s="16"/>
      <c r="K287" s="16"/>
      <c r="L287" s="414"/>
      <c r="M287" s="115" t="str">
        <f t="shared" ref="M287:M321" si="6">B287</f>
        <v xml:space="preserve">   </v>
      </c>
    </row>
    <row r="288" spans="1:13" x14ac:dyDescent="0.2">
      <c r="A288" s="418"/>
      <c r="B288" s="237" t="str">
        <f>Capacidades!M1179</f>
        <v xml:space="preserve">   </v>
      </c>
      <c r="C288" s="236"/>
      <c r="D288" s="15"/>
      <c r="E288" s="15"/>
      <c r="F288" s="15"/>
      <c r="G288" s="15"/>
      <c r="H288" s="16"/>
      <c r="I288" s="16"/>
      <c r="J288" s="16"/>
      <c r="K288" s="16"/>
      <c r="L288" s="414"/>
      <c r="M288" s="115" t="str">
        <f t="shared" si="6"/>
        <v xml:space="preserve">   </v>
      </c>
    </row>
    <row r="289" spans="1:13" x14ac:dyDescent="0.2">
      <c r="A289" s="418"/>
      <c r="B289" s="237" t="str">
        <f>Capacidades!M1180</f>
        <v xml:space="preserve">   </v>
      </c>
      <c r="C289" s="236"/>
      <c r="D289" s="15"/>
      <c r="E289" s="15"/>
      <c r="F289" s="15"/>
      <c r="G289" s="15"/>
      <c r="H289" s="16"/>
      <c r="I289" s="16"/>
      <c r="J289" s="16"/>
      <c r="K289" s="16"/>
      <c r="L289" s="414"/>
      <c r="M289" s="115" t="str">
        <f t="shared" si="6"/>
        <v xml:space="preserve">   </v>
      </c>
    </row>
    <row r="290" spans="1:13" x14ac:dyDescent="0.2">
      <c r="A290" s="418"/>
      <c r="B290" s="237" t="str">
        <f>Capacidades!M1181</f>
        <v xml:space="preserve">   </v>
      </c>
      <c r="C290" s="236"/>
      <c r="D290" s="15"/>
      <c r="E290" s="15"/>
      <c r="F290" s="15"/>
      <c r="G290" s="15"/>
      <c r="H290" s="16"/>
      <c r="I290" s="16"/>
      <c r="J290" s="16"/>
      <c r="K290" s="16"/>
      <c r="L290" s="414"/>
      <c r="M290" s="115" t="str">
        <f t="shared" si="6"/>
        <v xml:space="preserve">   </v>
      </c>
    </row>
    <row r="291" spans="1:13" x14ac:dyDescent="0.2">
      <c r="A291" s="419"/>
      <c r="B291" s="237" t="str">
        <f>Capacidades!M1182</f>
        <v xml:space="preserve">   </v>
      </c>
      <c r="C291" s="239"/>
      <c r="D291" s="15"/>
      <c r="E291" s="15"/>
      <c r="F291" s="15"/>
      <c r="G291" s="15"/>
      <c r="H291" s="16"/>
      <c r="I291" s="16"/>
      <c r="J291" s="16"/>
      <c r="K291" s="16"/>
      <c r="L291" s="414"/>
      <c r="M291" s="115" t="str">
        <f t="shared" si="6"/>
        <v xml:space="preserve">   </v>
      </c>
    </row>
    <row r="292" spans="1:13" x14ac:dyDescent="0.2">
      <c r="A292" s="417" t="str">
        <f>Capacidades!L1183</f>
        <v xml:space="preserve">       </v>
      </c>
      <c r="B292" s="237" t="str">
        <f>Capacidades!M1183</f>
        <v xml:space="preserve">   </v>
      </c>
      <c r="C292" s="236"/>
      <c r="D292" s="13">
        <f>Organización_Modular!F130</f>
        <v>0</v>
      </c>
      <c r="E292" s="13">
        <f>Organización_Modular!G130</f>
        <v>0</v>
      </c>
      <c r="F292" s="13">
        <f>Organización_Modular!H130</f>
        <v>0</v>
      </c>
      <c r="G292" s="13">
        <f>Organización_Modular!I130</f>
        <v>0</v>
      </c>
      <c r="H292" s="14">
        <f>SUM(F292:G292)</f>
        <v>0</v>
      </c>
      <c r="I292" s="14">
        <f>F292*16</f>
        <v>0</v>
      </c>
      <c r="J292" s="14">
        <f>G292*32</f>
        <v>0</v>
      </c>
      <c r="K292" s="14">
        <f>SUM(I292:J292)</f>
        <v>0</v>
      </c>
      <c r="L292" s="413"/>
      <c r="M292" s="115" t="str">
        <f t="shared" si="6"/>
        <v xml:space="preserve">   </v>
      </c>
    </row>
    <row r="293" spans="1:13" x14ac:dyDescent="0.2">
      <c r="A293" s="418"/>
      <c r="B293" s="237" t="str">
        <f>Capacidades!M1184</f>
        <v xml:space="preserve">   </v>
      </c>
      <c r="C293" s="236"/>
      <c r="D293" s="15"/>
      <c r="E293" s="15"/>
      <c r="F293" s="15"/>
      <c r="G293" s="15"/>
      <c r="H293" s="16"/>
      <c r="I293" s="16"/>
      <c r="J293" s="16"/>
      <c r="K293" s="16"/>
      <c r="L293" s="414"/>
      <c r="M293" s="115" t="str">
        <f t="shared" si="6"/>
        <v xml:space="preserve">   </v>
      </c>
    </row>
    <row r="294" spans="1:13" x14ac:dyDescent="0.2">
      <c r="A294" s="418"/>
      <c r="B294" s="237" t="str">
        <f>Capacidades!M1185</f>
        <v xml:space="preserve">   </v>
      </c>
      <c r="C294" s="236"/>
      <c r="D294" s="15"/>
      <c r="E294" s="15"/>
      <c r="F294" s="15"/>
      <c r="G294" s="15"/>
      <c r="H294" s="16"/>
      <c r="I294" s="16"/>
      <c r="J294" s="16"/>
      <c r="K294" s="16"/>
      <c r="L294" s="414"/>
      <c r="M294" s="115" t="str">
        <f t="shared" si="6"/>
        <v xml:space="preserve">   </v>
      </c>
    </row>
    <row r="295" spans="1:13" x14ac:dyDescent="0.2">
      <c r="A295" s="418"/>
      <c r="B295" s="237" t="str">
        <f>Capacidades!M1186</f>
        <v xml:space="preserve">   </v>
      </c>
      <c r="C295" s="236"/>
      <c r="D295" s="15"/>
      <c r="E295" s="15"/>
      <c r="F295" s="15"/>
      <c r="G295" s="15"/>
      <c r="H295" s="16"/>
      <c r="I295" s="16"/>
      <c r="J295" s="16"/>
      <c r="K295" s="16"/>
      <c r="L295" s="414"/>
      <c r="M295" s="115" t="str">
        <f t="shared" si="6"/>
        <v xml:space="preserve">   </v>
      </c>
    </row>
    <row r="296" spans="1:13" x14ac:dyDescent="0.2">
      <c r="A296" s="418"/>
      <c r="B296" s="237" t="str">
        <f>Capacidades!M1187</f>
        <v xml:space="preserve">   </v>
      </c>
      <c r="C296" s="236"/>
      <c r="D296" s="15"/>
      <c r="E296" s="15"/>
      <c r="F296" s="15"/>
      <c r="G296" s="15"/>
      <c r="H296" s="16"/>
      <c r="I296" s="16"/>
      <c r="J296" s="16"/>
      <c r="K296" s="16"/>
      <c r="L296" s="414"/>
      <c r="M296" s="115" t="str">
        <f t="shared" si="6"/>
        <v xml:space="preserve">   </v>
      </c>
    </row>
    <row r="297" spans="1:13" x14ac:dyDescent="0.2">
      <c r="A297" s="418"/>
      <c r="B297" s="237" t="str">
        <f>Capacidades!M1188</f>
        <v xml:space="preserve">   </v>
      </c>
      <c r="C297" s="236"/>
      <c r="D297" s="15"/>
      <c r="E297" s="15"/>
      <c r="F297" s="15"/>
      <c r="G297" s="15"/>
      <c r="H297" s="16"/>
      <c r="I297" s="16"/>
      <c r="J297" s="16"/>
      <c r="K297" s="16"/>
      <c r="L297" s="414"/>
      <c r="M297" s="115" t="str">
        <f t="shared" si="6"/>
        <v xml:space="preserve">   </v>
      </c>
    </row>
    <row r="298" spans="1:13" x14ac:dyDescent="0.2">
      <c r="A298" s="418"/>
      <c r="B298" s="237" t="str">
        <f>Capacidades!M1189</f>
        <v xml:space="preserve">   </v>
      </c>
      <c r="C298" s="236"/>
      <c r="D298" s="15"/>
      <c r="E298" s="15"/>
      <c r="F298" s="15"/>
      <c r="G298" s="15"/>
      <c r="H298" s="16"/>
      <c r="I298" s="16"/>
      <c r="J298" s="16"/>
      <c r="K298" s="16"/>
      <c r="L298" s="414"/>
      <c r="M298" s="115" t="str">
        <f t="shared" si="6"/>
        <v xml:space="preserve">   </v>
      </c>
    </row>
    <row r="299" spans="1:13" x14ac:dyDescent="0.2">
      <c r="A299" s="418"/>
      <c r="B299" s="237" t="str">
        <f>Capacidades!M1190</f>
        <v xml:space="preserve">   </v>
      </c>
      <c r="C299" s="236"/>
      <c r="D299" s="15"/>
      <c r="E299" s="15"/>
      <c r="F299" s="15"/>
      <c r="G299" s="15"/>
      <c r="H299" s="16"/>
      <c r="I299" s="16"/>
      <c r="J299" s="16"/>
      <c r="K299" s="16"/>
      <c r="L299" s="414"/>
      <c r="M299" s="115" t="str">
        <f t="shared" si="6"/>
        <v xml:space="preserve">   </v>
      </c>
    </row>
    <row r="300" spans="1:13" x14ac:dyDescent="0.2">
      <c r="A300" s="418"/>
      <c r="B300" s="237" t="str">
        <f>Capacidades!M1191</f>
        <v xml:space="preserve">   </v>
      </c>
      <c r="C300" s="236"/>
      <c r="D300" s="15"/>
      <c r="E300" s="15"/>
      <c r="F300" s="15"/>
      <c r="G300" s="15"/>
      <c r="H300" s="16"/>
      <c r="I300" s="16"/>
      <c r="J300" s="16"/>
      <c r="K300" s="16"/>
      <c r="L300" s="414"/>
      <c r="M300" s="115" t="str">
        <f t="shared" si="6"/>
        <v xml:space="preserve">   </v>
      </c>
    </row>
    <row r="301" spans="1:13" x14ac:dyDescent="0.2">
      <c r="A301" s="419"/>
      <c r="B301" s="237" t="str">
        <f>Capacidades!M1192</f>
        <v xml:space="preserve">   </v>
      </c>
      <c r="C301" s="239"/>
      <c r="D301" s="15"/>
      <c r="E301" s="15"/>
      <c r="F301" s="15"/>
      <c r="G301" s="15"/>
      <c r="H301" s="16"/>
      <c r="I301" s="16"/>
      <c r="J301" s="16"/>
      <c r="K301" s="16"/>
      <c r="L301" s="414"/>
      <c r="M301" s="115" t="str">
        <f t="shared" si="6"/>
        <v xml:space="preserve">   </v>
      </c>
    </row>
    <row r="302" spans="1:13" x14ac:dyDescent="0.2">
      <c r="A302" s="417" t="str">
        <f>Capacidades!L1193</f>
        <v xml:space="preserve">       </v>
      </c>
      <c r="B302" s="237" t="str">
        <f>Capacidades!M1193</f>
        <v xml:space="preserve">   </v>
      </c>
      <c r="C302" s="236"/>
      <c r="D302" s="13">
        <f>Organización_Modular!F131</f>
        <v>0</v>
      </c>
      <c r="E302" s="13">
        <f>Organización_Modular!G131</f>
        <v>0</v>
      </c>
      <c r="F302" s="13">
        <f>Organización_Modular!H131</f>
        <v>0</v>
      </c>
      <c r="G302" s="13">
        <f>Organización_Modular!I131</f>
        <v>0</v>
      </c>
      <c r="H302" s="14">
        <f>SUM(F302:G302)</f>
        <v>0</v>
      </c>
      <c r="I302" s="14">
        <f>F302*16</f>
        <v>0</v>
      </c>
      <c r="J302" s="14">
        <f>G302*32</f>
        <v>0</v>
      </c>
      <c r="K302" s="14">
        <f>SUM(I302:J302)</f>
        <v>0</v>
      </c>
      <c r="L302" s="413"/>
      <c r="M302" s="115" t="str">
        <f t="shared" si="6"/>
        <v xml:space="preserve">   </v>
      </c>
    </row>
    <row r="303" spans="1:13" x14ac:dyDescent="0.2">
      <c r="A303" s="418"/>
      <c r="B303" s="237" t="str">
        <f>Capacidades!M1194</f>
        <v xml:space="preserve">   </v>
      </c>
      <c r="C303" s="236"/>
      <c r="D303" s="15"/>
      <c r="E303" s="15"/>
      <c r="F303" s="15"/>
      <c r="G303" s="15"/>
      <c r="H303" s="16"/>
      <c r="I303" s="16"/>
      <c r="J303" s="16"/>
      <c r="K303" s="16"/>
      <c r="L303" s="414"/>
      <c r="M303" s="115" t="str">
        <f t="shared" si="6"/>
        <v xml:space="preserve">   </v>
      </c>
    </row>
    <row r="304" spans="1:13" x14ac:dyDescent="0.2">
      <c r="A304" s="418"/>
      <c r="B304" s="237" t="str">
        <f>Capacidades!M1195</f>
        <v xml:space="preserve">   </v>
      </c>
      <c r="C304" s="236"/>
      <c r="D304" s="15"/>
      <c r="E304" s="15"/>
      <c r="F304" s="15"/>
      <c r="G304" s="15"/>
      <c r="H304" s="16"/>
      <c r="I304" s="16"/>
      <c r="J304" s="16"/>
      <c r="K304" s="16"/>
      <c r="L304" s="414"/>
      <c r="M304" s="115" t="str">
        <f t="shared" si="6"/>
        <v xml:space="preserve">   </v>
      </c>
    </row>
    <row r="305" spans="1:13" x14ac:dyDescent="0.2">
      <c r="A305" s="418"/>
      <c r="B305" s="237" t="str">
        <f>Capacidades!M1196</f>
        <v xml:space="preserve">   </v>
      </c>
      <c r="C305" s="236"/>
      <c r="D305" s="15"/>
      <c r="E305" s="15"/>
      <c r="F305" s="15"/>
      <c r="G305" s="15"/>
      <c r="H305" s="16"/>
      <c r="I305" s="16"/>
      <c r="J305" s="16"/>
      <c r="K305" s="16"/>
      <c r="L305" s="414"/>
      <c r="M305" s="115" t="str">
        <f t="shared" si="6"/>
        <v xml:space="preserve">   </v>
      </c>
    </row>
    <row r="306" spans="1:13" x14ac:dyDescent="0.2">
      <c r="A306" s="418"/>
      <c r="B306" s="237" t="str">
        <f>Capacidades!M1197</f>
        <v xml:space="preserve">   </v>
      </c>
      <c r="C306" s="236"/>
      <c r="D306" s="15"/>
      <c r="E306" s="15"/>
      <c r="F306" s="15"/>
      <c r="G306" s="15"/>
      <c r="H306" s="16"/>
      <c r="I306" s="16"/>
      <c r="J306" s="16"/>
      <c r="K306" s="16"/>
      <c r="L306" s="414"/>
      <c r="M306" s="115" t="str">
        <f t="shared" si="6"/>
        <v xml:space="preserve">   </v>
      </c>
    </row>
    <row r="307" spans="1:13" x14ac:dyDescent="0.2">
      <c r="A307" s="418"/>
      <c r="B307" s="237" t="str">
        <f>Capacidades!M1198</f>
        <v xml:space="preserve">   </v>
      </c>
      <c r="C307" s="236"/>
      <c r="D307" s="15"/>
      <c r="E307" s="15"/>
      <c r="F307" s="15"/>
      <c r="G307" s="15"/>
      <c r="H307" s="16"/>
      <c r="I307" s="16"/>
      <c r="J307" s="16"/>
      <c r="K307" s="16"/>
      <c r="L307" s="414"/>
      <c r="M307" s="115" t="str">
        <f t="shared" si="6"/>
        <v xml:space="preserve">   </v>
      </c>
    </row>
    <row r="308" spans="1:13" x14ac:dyDescent="0.2">
      <c r="A308" s="418"/>
      <c r="B308" s="237" t="str">
        <f>Capacidades!M1199</f>
        <v xml:space="preserve">   </v>
      </c>
      <c r="C308" s="236"/>
      <c r="D308" s="15"/>
      <c r="E308" s="15"/>
      <c r="F308" s="15"/>
      <c r="G308" s="15"/>
      <c r="H308" s="16"/>
      <c r="I308" s="16"/>
      <c r="J308" s="16"/>
      <c r="K308" s="16"/>
      <c r="L308" s="414"/>
      <c r="M308" s="115" t="str">
        <f t="shared" si="6"/>
        <v xml:space="preserve">   </v>
      </c>
    </row>
    <row r="309" spans="1:13" x14ac:dyDescent="0.2">
      <c r="A309" s="418"/>
      <c r="B309" s="237" t="str">
        <f>Capacidades!M1200</f>
        <v xml:space="preserve">   </v>
      </c>
      <c r="C309" s="236"/>
      <c r="D309" s="15"/>
      <c r="E309" s="15"/>
      <c r="F309" s="15"/>
      <c r="G309" s="15"/>
      <c r="H309" s="16"/>
      <c r="I309" s="16"/>
      <c r="J309" s="16"/>
      <c r="K309" s="16"/>
      <c r="L309" s="414"/>
      <c r="M309" s="115" t="str">
        <f t="shared" si="6"/>
        <v xml:space="preserve">   </v>
      </c>
    </row>
    <row r="310" spans="1:13" x14ac:dyDescent="0.2">
      <c r="A310" s="418"/>
      <c r="B310" s="237" t="str">
        <f>Capacidades!M1201</f>
        <v xml:space="preserve">   </v>
      </c>
      <c r="C310" s="236"/>
      <c r="D310" s="15"/>
      <c r="E310" s="15"/>
      <c r="F310" s="15"/>
      <c r="G310" s="15"/>
      <c r="H310" s="16"/>
      <c r="I310" s="16"/>
      <c r="J310" s="16"/>
      <c r="K310" s="16"/>
      <c r="L310" s="414"/>
      <c r="M310" s="115" t="str">
        <f t="shared" si="6"/>
        <v xml:space="preserve">   </v>
      </c>
    </row>
    <row r="311" spans="1:13" x14ac:dyDescent="0.2">
      <c r="A311" s="419"/>
      <c r="B311" s="237" t="str">
        <f>Capacidades!M1202</f>
        <v xml:space="preserve">   </v>
      </c>
      <c r="C311" s="239"/>
      <c r="D311" s="15"/>
      <c r="E311" s="15"/>
      <c r="F311" s="15"/>
      <c r="G311" s="15"/>
      <c r="H311" s="16"/>
      <c r="I311" s="16"/>
      <c r="J311" s="16"/>
      <c r="K311" s="16"/>
      <c r="L311" s="414"/>
      <c r="M311" s="115" t="str">
        <f t="shared" si="6"/>
        <v xml:space="preserve">   </v>
      </c>
    </row>
    <row r="312" spans="1:13" x14ac:dyDescent="0.2">
      <c r="A312" s="417" t="str">
        <f>Capacidades!L1203</f>
        <v xml:space="preserve">       </v>
      </c>
      <c r="B312" s="237" t="str">
        <f>Capacidades!M1203</f>
        <v xml:space="preserve">   </v>
      </c>
      <c r="C312" s="236"/>
      <c r="D312" s="13">
        <f>Organización_Modular!F132</f>
        <v>0</v>
      </c>
      <c r="E312" s="13">
        <f>Organización_Modular!G132</f>
        <v>0</v>
      </c>
      <c r="F312" s="13">
        <f>Organización_Modular!H132</f>
        <v>0</v>
      </c>
      <c r="G312" s="13">
        <f>Organización_Modular!I132</f>
        <v>0</v>
      </c>
      <c r="H312" s="14">
        <f>SUM(F312:G312)</f>
        <v>0</v>
      </c>
      <c r="I312" s="14">
        <f>F312*16</f>
        <v>0</v>
      </c>
      <c r="J312" s="14">
        <f>G312*32</f>
        <v>0</v>
      </c>
      <c r="K312" s="14">
        <f>SUM(I312:J312)</f>
        <v>0</v>
      </c>
      <c r="L312" s="413"/>
      <c r="M312" s="115" t="str">
        <f t="shared" si="6"/>
        <v xml:space="preserve">   </v>
      </c>
    </row>
    <row r="313" spans="1:13" x14ac:dyDescent="0.2">
      <c r="A313" s="418"/>
      <c r="B313" s="237" t="str">
        <f>Capacidades!M1204</f>
        <v xml:space="preserve">   </v>
      </c>
      <c r="C313" s="236"/>
      <c r="D313" s="15"/>
      <c r="E313" s="15"/>
      <c r="F313" s="16"/>
      <c r="G313" s="16"/>
      <c r="H313" s="16"/>
      <c r="I313" s="16"/>
      <c r="J313" s="16"/>
      <c r="K313" s="16"/>
      <c r="L313" s="414"/>
      <c r="M313" s="115" t="str">
        <f t="shared" si="6"/>
        <v xml:space="preserve">   </v>
      </c>
    </row>
    <row r="314" spans="1:13" x14ac:dyDescent="0.2">
      <c r="A314" s="418"/>
      <c r="B314" s="237" t="str">
        <f>Capacidades!M1205</f>
        <v xml:space="preserve">   </v>
      </c>
      <c r="C314" s="236"/>
      <c r="D314" s="15"/>
      <c r="E314" s="15"/>
      <c r="F314" s="16"/>
      <c r="G314" s="16"/>
      <c r="H314" s="16"/>
      <c r="I314" s="16"/>
      <c r="J314" s="16"/>
      <c r="K314" s="16"/>
      <c r="L314" s="414"/>
      <c r="M314" s="115" t="str">
        <f t="shared" si="6"/>
        <v xml:space="preserve">   </v>
      </c>
    </row>
    <row r="315" spans="1:13" x14ac:dyDescent="0.2">
      <c r="A315" s="418"/>
      <c r="B315" s="237" t="str">
        <f>Capacidades!M1206</f>
        <v xml:space="preserve">   </v>
      </c>
      <c r="C315" s="236"/>
      <c r="D315" s="15"/>
      <c r="E315" s="15"/>
      <c r="F315" s="16"/>
      <c r="G315" s="16"/>
      <c r="H315" s="16"/>
      <c r="I315" s="16"/>
      <c r="J315" s="16"/>
      <c r="K315" s="16"/>
      <c r="L315" s="414"/>
      <c r="M315" s="115" t="str">
        <f t="shared" si="6"/>
        <v xml:space="preserve">   </v>
      </c>
    </row>
    <row r="316" spans="1:13" x14ac:dyDescent="0.2">
      <c r="A316" s="418"/>
      <c r="B316" s="237" t="str">
        <f>Capacidades!M1207</f>
        <v xml:space="preserve">   </v>
      </c>
      <c r="C316" s="236"/>
      <c r="D316" s="15"/>
      <c r="E316" s="15"/>
      <c r="F316" s="15"/>
      <c r="G316" s="15"/>
      <c r="H316" s="16"/>
      <c r="I316" s="16"/>
      <c r="J316" s="16"/>
      <c r="K316" s="16"/>
      <c r="L316" s="414"/>
      <c r="M316" s="115" t="str">
        <f t="shared" si="6"/>
        <v xml:space="preserve">   </v>
      </c>
    </row>
    <row r="317" spans="1:13" x14ac:dyDescent="0.2">
      <c r="A317" s="418"/>
      <c r="B317" s="237" t="str">
        <f>Capacidades!M1208</f>
        <v xml:space="preserve">   </v>
      </c>
      <c r="C317" s="236"/>
      <c r="D317" s="15"/>
      <c r="E317" s="15"/>
      <c r="F317" s="15"/>
      <c r="G317" s="15"/>
      <c r="H317" s="16"/>
      <c r="I317" s="16"/>
      <c r="J317" s="16"/>
      <c r="K317" s="16"/>
      <c r="L317" s="414"/>
      <c r="M317" s="115" t="str">
        <f t="shared" si="6"/>
        <v xml:space="preserve">   </v>
      </c>
    </row>
    <row r="318" spans="1:13" x14ac:dyDescent="0.2">
      <c r="A318" s="418"/>
      <c r="B318" s="237" t="str">
        <f>Capacidades!M1209</f>
        <v xml:space="preserve">   </v>
      </c>
      <c r="C318" s="236"/>
      <c r="D318" s="15"/>
      <c r="E318" s="15"/>
      <c r="F318" s="15"/>
      <c r="G318" s="15"/>
      <c r="H318" s="16"/>
      <c r="I318" s="16"/>
      <c r="J318" s="16"/>
      <c r="K318" s="16"/>
      <c r="L318" s="414"/>
      <c r="M318" s="115" t="str">
        <f t="shared" si="6"/>
        <v xml:space="preserve">   </v>
      </c>
    </row>
    <row r="319" spans="1:13" x14ac:dyDescent="0.2">
      <c r="A319" s="418"/>
      <c r="B319" s="237" t="str">
        <f>Capacidades!M1210</f>
        <v xml:space="preserve">   </v>
      </c>
      <c r="C319" s="236"/>
      <c r="D319" s="15"/>
      <c r="E319" s="15"/>
      <c r="F319" s="15"/>
      <c r="G319" s="15"/>
      <c r="H319" s="16"/>
      <c r="I319" s="16"/>
      <c r="J319" s="16"/>
      <c r="K319" s="16"/>
      <c r="L319" s="414"/>
      <c r="M319" s="115" t="str">
        <f t="shared" si="6"/>
        <v xml:space="preserve">   </v>
      </c>
    </row>
    <row r="320" spans="1:13" x14ac:dyDescent="0.2">
      <c r="A320" s="418"/>
      <c r="B320" s="237" t="str">
        <f>Capacidades!M1211</f>
        <v xml:space="preserve">   </v>
      </c>
      <c r="C320" s="236"/>
      <c r="D320" s="15"/>
      <c r="E320" s="15"/>
      <c r="F320" s="16"/>
      <c r="G320" s="16"/>
      <c r="H320" s="16"/>
      <c r="I320" s="16"/>
      <c r="J320" s="16"/>
      <c r="K320" s="16"/>
      <c r="L320" s="414"/>
      <c r="M320" s="115" t="str">
        <f t="shared" si="6"/>
        <v xml:space="preserve">   </v>
      </c>
    </row>
    <row r="321" spans="1:13" x14ac:dyDescent="0.2">
      <c r="A321" s="419"/>
      <c r="B321" s="237" t="str">
        <f>Capacidades!M1212</f>
        <v xml:space="preserve">   </v>
      </c>
      <c r="C321" s="239"/>
      <c r="D321" s="15"/>
      <c r="E321" s="15"/>
      <c r="F321" s="16"/>
      <c r="G321" s="16"/>
      <c r="H321" s="16"/>
      <c r="I321" s="16"/>
      <c r="J321" s="16"/>
      <c r="K321" s="16"/>
      <c r="L321" s="414"/>
      <c r="M321" s="115" t="str">
        <f t="shared" si="6"/>
        <v xml:space="preserve">   </v>
      </c>
    </row>
    <row r="322" spans="1:13" ht="15.75" x14ac:dyDescent="0.2">
      <c r="A322" s="453" t="s">
        <v>104</v>
      </c>
      <c r="B322" s="453"/>
      <c r="C322" s="453"/>
      <c r="D322" s="453"/>
      <c r="E322" s="453"/>
      <c r="F322" s="453"/>
      <c r="G322" s="453"/>
      <c r="H322" s="453"/>
      <c r="I322" s="453"/>
      <c r="J322" s="453"/>
      <c r="K322" s="453"/>
      <c r="L322" s="453"/>
      <c r="M322" s="115" t="str">
        <f>A322</f>
        <v xml:space="preserve">COMPETENCIAS PARA LA EMPLEABILIDAD INCORPORADAS COMO CONTENIDO  TRANSVERSAL </v>
      </c>
    </row>
    <row r="323" spans="1:13" ht="24" customHeight="1" x14ac:dyDescent="0.2">
      <c r="A323" s="428" t="str">
        <f>'M3'!A323:L323</f>
        <v>CE6. Trabajo colaborativo.- Participar de forma activa en el logro de objetivos y metas comunes, integrándose con otras personas con criterio de respeto y justicia, sin estereotipos de género u otros, en un contexto determinado.</v>
      </c>
      <c r="B323" s="428"/>
      <c r="C323" s="428"/>
      <c r="D323" s="428"/>
      <c r="E323" s="428"/>
      <c r="F323" s="428"/>
      <c r="G323" s="428"/>
      <c r="H323" s="428"/>
      <c r="I323" s="428"/>
      <c r="J323" s="428"/>
      <c r="K323" s="428"/>
      <c r="L323" s="428"/>
      <c r="M323" s="115" t="str">
        <f t="shared" ref="M323:M358" si="7">A323</f>
        <v>CE6. Trabajo colaborativo.- Participar de forma activa en el logro de objetivos y metas comunes, integrándose con otras personas con criterio de respeto y justicia, sin estereotipos de género u otros, en un contexto determinado.</v>
      </c>
    </row>
    <row r="324" spans="1:13" ht="24" customHeight="1" x14ac:dyDescent="0.2">
      <c r="A324" s="428" t="str">
        <f>'M3'!A324:L324</f>
        <v>CE7. Liderazgo personal y profesional.- Articular recursos y potencialidades de cada integrante de su equipo logrando un trabajo comprometido, colaborativo, creativo, ético, sensible a su contexto social y ambiente, en pro del bien común.</v>
      </c>
      <c r="B324" s="428"/>
      <c r="C324" s="428"/>
      <c r="D324" s="428"/>
      <c r="E324" s="428"/>
      <c r="F324" s="428"/>
      <c r="G324" s="428"/>
      <c r="H324" s="428"/>
      <c r="I324" s="428"/>
      <c r="J324" s="428"/>
      <c r="K324" s="428"/>
      <c r="L324" s="428"/>
      <c r="M324" s="115" t="str">
        <f t="shared" si="7"/>
        <v>CE7. Liderazgo personal y profesional.- Articular recursos y potencialidades de cada integrante de su equipo logrando un trabajo comprometido, colaborativo, creativo, ético, sensible a su contexto social y ambiente, en pro del bien común.</v>
      </c>
    </row>
    <row r="325" spans="1:13" ht="18.75" customHeight="1" x14ac:dyDescent="0.2">
      <c r="A325" s="428">
        <f>'M3'!A325:L325</f>
        <v>0</v>
      </c>
      <c r="B325" s="428"/>
      <c r="C325" s="428"/>
      <c r="D325" s="428"/>
      <c r="E325" s="428"/>
      <c r="F325" s="428"/>
      <c r="G325" s="428"/>
      <c r="H325" s="428"/>
      <c r="I325" s="428"/>
      <c r="J325" s="428"/>
      <c r="K325" s="428"/>
      <c r="L325" s="428"/>
      <c r="M325" s="115">
        <f t="shared" si="7"/>
        <v>0</v>
      </c>
    </row>
    <row r="326" spans="1:13" ht="25.5" customHeight="1" x14ac:dyDescent="0.2">
      <c r="A326" s="424" t="s">
        <v>90</v>
      </c>
      <c r="B326" s="424"/>
      <c r="C326" s="424" t="s">
        <v>89</v>
      </c>
      <c r="D326" s="424"/>
      <c r="E326" s="424"/>
      <c r="F326" s="424"/>
      <c r="G326" s="424"/>
      <c r="H326" s="424"/>
      <c r="I326" s="424"/>
      <c r="J326" s="424"/>
      <c r="K326" s="424"/>
      <c r="L326" s="424"/>
      <c r="M326" s="115" t="str">
        <f t="shared" si="7"/>
        <v>CAPACIDADES A FORTALECER</v>
      </c>
    </row>
    <row r="327" spans="1:13" x14ac:dyDescent="0.2">
      <c r="A327" s="428" t="str">
        <f ca="1">OFFSET($A$9,(ROW()-326)*10-1,0)</f>
        <v xml:space="preserve">       </v>
      </c>
      <c r="B327" s="428"/>
      <c r="C327" s="441" t="str">
        <f>'M3'!C327:L356</f>
        <v xml:space="preserve">Se ejecutarán las siguientes estrategias para promover el trabajo colaborativo en el programa de estudios de administración de empresas, las cuales serán incluidas en todas las actividades de aprendizaje de las unidades didácticas del plan de estudios.  
1) Para la organización: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De igual forma, se incorporarán las siguientes estrategias para promover el liderazgo: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v>
      </c>
      <c r="D327" s="442"/>
      <c r="E327" s="442"/>
      <c r="F327" s="442"/>
      <c r="G327" s="442"/>
      <c r="H327" s="442"/>
      <c r="I327" s="442"/>
      <c r="J327" s="442"/>
      <c r="K327" s="442"/>
      <c r="L327" s="443"/>
      <c r="M327" s="115" t="str">
        <f t="shared" ca="1" si="7"/>
        <v xml:space="preserve">       </v>
      </c>
    </row>
    <row r="328" spans="1:13" x14ac:dyDescent="0.2">
      <c r="A328" s="428" t="str">
        <f t="shared" ref="A328:A346" ca="1" si="8">OFFSET($A$9,(ROW()-326)*10-1,0)</f>
        <v xml:space="preserve">       </v>
      </c>
      <c r="B328" s="428"/>
      <c r="C328" s="444"/>
      <c r="D328" s="445"/>
      <c r="E328" s="445"/>
      <c r="F328" s="445"/>
      <c r="G328" s="445"/>
      <c r="H328" s="445"/>
      <c r="I328" s="445"/>
      <c r="J328" s="445"/>
      <c r="K328" s="445"/>
      <c r="L328" s="446"/>
      <c r="M328" s="115" t="str">
        <f t="shared" ca="1" si="7"/>
        <v xml:space="preserve">       </v>
      </c>
    </row>
    <row r="329" spans="1:13" x14ac:dyDescent="0.2">
      <c r="A329" s="428" t="str">
        <f t="shared" ca="1" si="8"/>
        <v xml:space="preserve">       </v>
      </c>
      <c r="B329" s="428"/>
      <c r="C329" s="444"/>
      <c r="D329" s="445"/>
      <c r="E329" s="445"/>
      <c r="F329" s="445"/>
      <c r="G329" s="445"/>
      <c r="H329" s="445"/>
      <c r="I329" s="445"/>
      <c r="J329" s="445"/>
      <c r="K329" s="445"/>
      <c r="L329" s="446"/>
      <c r="M329" s="115" t="str">
        <f t="shared" ca="1" si="7"/>
        <v xml:space="preserve">       </v>
      </c>
    </row>
    <row r="330" spans="1:13" x14ac:dyDescent="0.2">
      <c r="A330" s="428" t="str">
        <f t="shared" ca="1" si="8"/>
        <v xml:space="preserve">       </v>
      </c>
      <c r="B330" s="428"/>
      <c r="C330" s="444"/>
      <c r="D330" s="445"/>
      <c r="E330" s="445"/>
      <c r="F330" s="445"/>
      <c r="G330" s="445"/>
      <c r="H330" s="445"/>
      <c r="I330" s="445"/>
      <c r="J330" s="445"/>
      <c r="K330" s="445"/>
      <c r="L330" s="446"/>
      <c r="M330" s="115" t="str">
        <f t="shared" ca="1" si="7"/>
        <v xml:space="preserve">       </v>
      </c>
    </row>
    <row r="331" spans="1:13" x14ac:dyDescent="0.2">
      <c r="A331" s="428" t="str">
        <f t="shared" ca="1" si="8"/>
        <v xml:space="preserve">       </v>
      </c>
      <c r="B331" s="428"/>
      <c r="C331" s="444"/>
      <c r="D331" s="445"/>
      <c r="E331" s="445"/>
      <c r="F331" s="445"/>
      <c r="G331" s="445"/>
      <c r="H331" s="445"/>
      <c r="I331" s="445"/>
      <c r="J331" s="445"/>
      <c r="K331" s="445"/>
      <c r="L331" s="446"/>
      <c r="M331" s="115" t="str">
        <f t="shared" ca="1" si="7"/>
        <v xml:space="preserve">       </v>
      </c>
    </row>
    <row r="332" spans="1:13" x14ac:dyDescent="0.2">
      <c r="A332" s="428" t="str">
        <f t="shared" ca="1" si="8"/>
        <v xml:space="preserve">       </v>
      </c>
      <c r="B332" s="428"/>
      <c r="C332" s="444"/>
      <c r="D332" s="445"/>
      <c r="E332" s="445"/>
      <c r="F332" s="445"/>
      <c r="G332" s="445"/>
      <c r="H332" s="445"/>
      <c r="I332" s="445"/>
      <c r="J332" s="445"/>
      <c r="K332" s="445"/>
      <c r="L332" s="446"/>
      <c r="M332" s="115" t="str">
        <f t="shared" ca="1" si="7"/>
        <v xml:space="preserve">       </v>
      </c>
    </row>
    <row r="333" spans="1:13" x14ac:dyDescent="0.2">
      <c r="A333" s="428" t="str">
        <f t="shared" ca="1" si="8"/>
        <v xml:space="preserve">       </v>
      </c>
      <c r="B333" s="428"/>
      <c r="C333" s="444"/>
      <c r="D333" s="445"/>
      <c r="E333" s="445"/>
      <c r="F333" s="445"/>
      <c r="G333" s="445"/>
      <c r="H333" s="445"/>
      <c r="I333" s="445"/>
      <c r="J333" s="445"/>
      <c r="K333" s="445"/>
      <c r="L333" s="446"/>
      <c r="M333" s="115" t="str">
        <f t="shared" ca="1" si="7"/>
        <v xml:space="preserve">       </v>
      </c>
    </row>
    <row r="334" spans="1:13" x14ac:dyDescent="0.2">
      <c r="A334" s="428" t="str">
        <f t="shared" ca="1" si="8"/>
        <v xml:space="preserve">       </v>
      </c>
      <c r="B334" s="428"/>
      <c r="C334" s="444"/>
      <c r="D334" s="445"/>
      <c r="E334" s="445"/>
      <c r="F334" s="445"/>
      <c r="G334" s="445"/>
      <c r="H334" s="445"/>
      <c r="I334" s="445"/>
      <c r="J334" s="445"/>
      <c r="K334" s="445"/>
      <c r="L334" s="446"/>
      <c r="M334" s="115" t="str">
        <f t="shared" ca="1" si="7"/>
        <v xml:space="preserve">       </v>
      </c>
    </row>
    <row r="335" spans="1:13" x14ac:dyDescent="0.2">
      <c r="A335" s="428" t="str">
        <f t="shared" ca="1" si="8"/>
        <v xml:space="preserve">       </v>
      </c>
      <c r="B335" s="428"/>
      <c r="C335" s="444"/>
      <c r="D335" s="445"/>
      <c r="E335" s="445"/>
      <c r="F335" s="445"/>
      <c r="G335" s="445"/>
      <c r="H335" s="445"/>
      <c r="I335" s="445"/>
      <c r="J335" s="445"/>
      <c r="K335" s="445"/>
      <c r="L335" s="446"/>
      <c r="M335" s="115" t="str">
        <f t="shared" ca="1" si="7"/>
        <v xml:space="preserve">       </v>
      </c>
    </row>
    <row r="336" spans="1:13" x14ac:dyDescent="0.2">
      <c r="A336" s="428" t="str">
        <f t="shared" ca="1" si="8"/>
        <v xml:space="preserve">       </v>
      </c>
      <c r="B336" s="428"/>
      <c r="C336" s="444"/>
      <c r="D336" s="445"/>
      <c r="E336" s="445"/>
      <c r="F336" s="445"/>
      <c r="G336" s="445"/>
      <c r="H336" s="445"/>
      <c r="I336" s="445"/>
      <c r="J336" s="445"/>
      <c r="K336" s="445"/>
      <c r="L336" s="446"/>
      <c r="M336" s="115" t="str">
        <f t="shared" ca="1" si="7"/>
        <v xml:space="preserve">       </v>
      </c>
    </row>
    <row r="337" spans="1:13" x14ac:dyDescent="0.2">
      <c r="A337" s="428" t="str">
        <f t="shared" ca="1" si="8"/>
        <v xml:space="preserve">       </v>
      </c>
      <c r="B337" s="428"/>
      <c r="C337" s="444"/>
      <c r="D337" s="445"/>
      <c r="E337" s="445"/>
      <c r="F337" s="445"/>
      <c r="G337" s="445"/>
      <c r="H337" s="445"/>
      <c r="I337" s="445"/>
      <c r="J337" s="445"/>
      <c r="K337" s="445"/>
      <c r="L337" s="446"/>
      <c r="M337" s="115" t="str">
        <f t="shared" ca="1" si="7"/>
        <v xml:space="preserve">       </v>
      </c>
    </row>
    <row r="338" spans="1:13" x14ac:dyDescent="0.2">
      <c r="A338" s="428" t="str">
        <f t="shared" ca="1" si="8"/>
        <v xml:space="preserve">       </v>
      </c>
      <c r="B338" s="428"/>
      <c r="C338" s="444"/>
      <c r="D338" s="445"/>
      <c r="E338" s="445"/>
      <c r="F338" s="445"/>
      <c r="G338" s="445"/>
      <c r="H338" s="445"/>
      <c r="I338" s="445"/>
      <c r="J338" s="445"/>
      <c r="K338" s="445"/>
      <c r="L338" s="446"/>
      <c r="M338" s="115" t="str">
        <f t="shared" ca="1" si="7"/>
        <v xml:space="preserve">       </v>
      </c>
    </row>
    <row r="339" spans="1:13" x14ac:dyDescent="0.2">
      <c r="A339" s="428" t="str">
        <f t="shared" ca="1" si="8"/>
        <v xml:space="preserve">       </v>
      </c>
      <c r="B339" s="428"/>
      <c r="C339" s="444"/>
      <c r="D339" s="445"/>
      <c r="E339" s="445"/>
      <c r="F339" s="445"/>
      <c r="G339" s="445"/>
      <c r="H339" s="445"/>
      <c r="I339" s="445"/>
      <c r="J339" s="445"/>
      <c r="K339" s="445"/>
      <c r="L339" s="446"/>
      <c r="M339" s="115" t="str">
        <f t="shared" ca="1" si="7"/>
        <v xml:space="preserve">       </v>
      </c>
    </row>
    <row r="340" spans="1:13" x14ac:dyDescent="0.2">
      <c r="A340" s="428" t="str">
        <f t="shared" ca="1" si="8"/>
        <v xml:space="preserve">       </v>
      </c>
      <c r="B340" s="428"/>
      <c r="C340" s="444"/>
      <c r="D340" s="445"/>
      <c r="E340" s="445"/>
      <c r="F340" s="445"/>
      <c r="G340" s="445"/>
      <c r="H340" s="445"/>
      <c r="I340" s="445"/>
      <c r="J340" s="445"/>
      <c r="K340" s="445"/>
      <c r="L340" s="446"/>
      <c r="M340" s="115" t="str">
        <f t="shared" ca="1" si="7"/>
        <v xml:space="preserve">       </v>
      </c>
    </row>
    <row r="341" spans="1:13" x14ac:dyDescent="0.2">
      <c r="A341" s="428" t="str">
        <f t="shared" ca="1" si="8"/>
        <v xml:space="preserve">       </v>
      </c>
      <c r="B341" s="428"/>
      <c r="C341" s="444"/>
      <c r="D341" s="445"/>
      <c r="E341" s="445"/>
      <c r="F341" s="445"/>
      <c r="G341" s="445"/>
      <c r="H341" s="445"/>
      <c r="I341" s="445"/>
      <c r="J341" s="445"/>
      <c r="K341" s="445"/>
      <c r="L341" s="446"/>
      <c r="M341" s="115" t="str">
        <f t="shared" ca="1" si="7"/>
        <v xml:space="preserve">       </v>
      </c>
    </row>
    <row r="342" spans="1:13" x14ac:dyDescent="0.2">
      <c r="A342" s="428" t="str">
        <f t="shared" ca="1" si="8"/>
        <v xml:space="preserve">       </v>
      </c>
      <c r="B342" s="428"/>
      <c r="C342" s="444"/>
      <c r="D342" s="445"/>
      <c r="E342" s="445"/>
      <c r="F342" s="445"/>
      <c r="G342" s="445"/>
      <c r="H342" s="445"/>
      <c r="I342" s="445"/>
      <c r="J342" s="445"/>
      <c r="K342" s="445"/>
      <c r="L342" s="446"/>
      <c r="M342" s="115" t="str">
        <f t="shared" ca="1" si="7"/>
        <v xml:space="preserve">       </v>
      </c>
    </row>
    <row r="343" spans="1:13" x14ac:dyDescent="0.2">
      <c r="A343" s="428" t="str">
        <f t="shared" ca="1" si="8"/>
        <v xml:space="preserve">       </v>
      </c>
      <c r="B343" s="428"/>
      <c r="C343" s="444"/>
      <c r="D343" s="445"/>
      <c r="E343" s="445"/>
      <c r="F343" s="445"/>
      <c r="G343" s="445"/>
      <c r="H343" s="445"/>
      <c r="I343" s="445"/>
      <c r="J343" s="445"/>
      <c r="K343" s="445"/>
      <c r="L343" s="446"/>
      <c r="M343" s="115" t="str">
        <f t="shared" ca="1" si="7"/>
        <v xml:space="preserve">       </v>
      </c>
    </row>
    <row r="344" spans="1:13" x14ac:dyDescent="0.2">
      <c r="A344" s="428" t="str">
        <f t="shared" ca="1" si="8"/>
        <v xml:space="preserve">       </v>
      </c>
      <c r="B344" s="428"/>
      <c r="C344" s="444"/>
      <c r="D344" s="445"/>
      <c r="E344" s="445"/>
      <c r="F344" s="445"/>
      <c r="G344" s="445"/>
      <c r="H344" s="445"/>
      <c r="I344" s="445"/>
      <c r="J344" s="445"/>
      <c r="K344" s="445"/>
      <c r="L344" s="446"/>
      <c r="M344" s="115" t="str">
        <f t="shared" ca="1" si="7"/>
        <v xml:space="preserve">       </v>
      </c>
    </row>
    <row r="345" spans="1:13" x14ac:dyDescent="0.2">
      <c r="A345" s="428" t="str">
        <f ca="1">OFFSET($A$9,(ROW()-326)*10-1,0)</f>
        <v xml:space="preserve">       </v>
      </c>
      <c r="B345" s="428"/>
      <c r="C345" s="444"/>
      <c r="D345" s="445"/>
      <c r="E345" s="445"/>
      <c r="F345" s="445"/>
      <c r="G345" s="445"/>
      <c r="H345" s="445"/>
      <c r="I345" s="445"/>
      <c r="J345" s="445"/>
      <c r="K345" s="445"/>
      <c r="L345" s="446"/>
      <c r="M345" s="115" t="str">
        <f t="shared" ca="1" si="7"/>
        <v xml:space="preserve">       </v>
      </c>
    </row>
    <row r="346" spans="1:13" x14ac:dyDescent="0.2">
      <c r="A346" s="428" t="str">
        <f t="shared" ca="1" si="8"/>
        <v xml:space="preserve">       </v>
      </c>
      <c r="B346" s="428"/>
      <c r="C346" s="444"/>
      <c r="D346" s="445"/>
      <c r="E346" s="445"/>
      <c r="F346" s="445"/>
      <c r="G346" s="445"/>
      <c r="H346" s="445"/>
      <c r="I346" s="445"/>
      <c r="J346" s="445"/>
      <c r="K346" s="445"/>
      <c r="L346" s="446"/>
      <c r="M346" s="115" t="str">
        <f t="shared" ca="1" si="7"/>
        <v xml:space="preserve">       </v>
      </c>
    </row>
    <row r="347" spans="1:13" x14ac:dyDescent="0.2">
      <c r="A347" s="428" t="str">
        <f ca="1">OFFSET($A$213,(ROW()-346)*10-1,0)</f>
        <v xml:space="preserve">       </v>
      </c>
      <c r="B347" s="428"/>
      <c r="C347" s="444"/>
      <c r="D347" s="445"/>
      <c r="E347" s="445"/>
      <c r="F347" s="445"/>
      <c r="G347" s="445"/>
      <c r="H347" s="445"/>
      <c r="I347" s="445"/>
      <c r="J347" s="445"/>
      <c r="K347" s="445"/>
      <c r="L347" s="446"/>
      <c r="M347" s="115" t="str">
        <f t="shared" ca="1" si="7"/>
        <v xml:space="preserve">       </v>
      </c>
    </row>
    <row r="348" spans="1:13" x14ac:dyDescent="0.2">
      <c r="A348" s="428" t="str">
        <f t="shared" ref="A348:A356" ca="1" si="9">OFFSET($A$213,(ROW()-346)*10-1,0)</f>
        <v xml:space="preserve">       </v>
      </c>
      <c r="B348" s="428"/>
      <c r="C348" s="444"/>
      <c r="D348" s="445"/>
      <c r="E348" s="445"/>
      <c r="F348" s="445"/>
      <c r="G348" s="445"/>
      <c r="H348" s="445"/>
      <c r="I348" s="445"/>
      <c r="J348" s="445"/>
      <c r="K348" s="445"/>
      <c r="L348" s="446"/>
      <c r="M348" s="115" t="str">
        <f t="shared" ca="1" si="7"/>
        <v xml:space="preserve">       </v>
      </c>
    </row>
    <row r="349" spans="1:13" x14ac:dyDescent="0.2">
      <c r="A349" s="428" t="str">
        <f t="shared" ca="1" si="9"/>
        <v xml:space="preserve">       </v>
      </c>
      <c r="B349" s="428"/>
      <c r="C349" s="444"/>
      <c r="D349" s="445"/>
      <c r="E349" s="445"/>
      <c r="F349" s="445"/>
      <c r="G349" s="445"/>
      <c r="H349" s="445"/>
      <c r="I349" s="445"/>
      <c r="J349" s="445"/>
      <c r="K349" s="445"/>
      <c r="L349" s="446"/>
      <c r="M349" s="115" t="str">
        <f t="shared" ca="1" si="7"/>
        <v xml:space="preserve">       </v>
      </c>
    </row>
    <row r="350" spans="1:13" x14ac:dyDescent="0.2">
      <c r="A350" s="428" t="str">
        <f t="shared" ca="1" si="9"/>
        <v xml:space="preserve">       </v>
      </c>
      <c r="B350" s="428"/>
      <c r="C350" s="444"/>
      <c r="D350" s="445"/>
      <c r="E350" s="445"/>
      <c r="F350" s="445"/>
      <c r="G350" s="445"/>
      <c r="H350" s="445"/>
      <c r="I350" s="445"/>
      <c r="J350" s="445"/>
      <c r="K350" s="445"/>
      <c r="L350" s="446"/>
      <c r="M350" s="115" t="str">
        <f t="shared" ca="1" si="7"/>
        <v xml:space="preserve">       </v>
      </c>
    </row>
    <row r="351" spans="1:13" x14ac:dyDescent="0.2">
      <c r="A351" s="428" t="str">
        <f t="shared" ca="1" si="9"/>
        <v xml:space="preserve">       </v>
      </c>
      <c r="B351" s="428"/>
      <c r="C351" s="444"/>
      <c r="D351" s="445"/>
      <c r="E351" s="445"/>
      <c r="F351" s="445"/>
      <c r="G351" s="445"/>
      <c r="H351" s="445"/>
      <c r="I351" s="445"/>
      <c r="J351" s="445"/>
      <c r="K351" s="445"/>
      <c r="L351" s="446"/>
      <c r="M351" s="115" t="str">
        <f t="shared" ca="1" si="7"/>
        <v xml:space="preserve">       </v>
      </c>
    </row>
    <row r="352" spans="1:13" x14ac:dyDescent="0.2">
      <c r="A352" s="428" t="str">
        <f t="shared" ca="1" si="9"/>
        <v xml:space="preserve">       </v>
      </c>
      <c r="B352" s="428"/>
      <c r="C352" s="444"/>
      <c r="D352" s="445"/>
      <c r="E352" s="445"/>
      <c r="F352" s="445"/>
      <c r="G352" s="445"/>
      <c r="H352" s="445"/>
      <c r="I352" s="445"/>
      <c r="J352" s="445"/>
      <c r="K352" s="445"/>
      <c r="L352" s="446"/>
      <c r="M352" s="115" t="str">
        <f t="shared" ca="1" si="7"/>
        <v xml:space="preserve">       </v>
      </c>
    </row>
    <row r="353" spans="1:13" x14ac:dyDescent="0.2">
      <c r="A353" s="428" t="str">
        <f t="shared" ca="1" si="9"/>
        <v xml:space="preserve">       </v>
      </c>
      <c r="B353" s="428"/>
      <c r="C353" s="444"/>
      <c r="D353" s="445"/>
      <c r="E353" s="445"/>
      <c r="F353" s="445"/>
      <c r="G353" s="445"/>
      <c r="H353" s="445"/>
      <c r="I353" s="445"/>
      <c r="J353" s="445"/>
      <c r="K353" s="445"/>
      <c r="L353" s="446"/>
      <c r="M353" s="115" t="str">
        <f t="shared" ca="1" si="7"/>
        <v xml:space="preserve">       </v>
      </c>
    </row>
    <row r="354" spans="1:13" x14ac:dyDescent="0.2">
      <c r="A354" s="428" t="str">
        <f t="shared" ca="1" si="9"/>
        <v xml:space="preserve">       </v>
      </c>
      <c r="B354" s="428"/>
      <c r="C354" s="444"/>
      <c r="D354" s="445"/>
      <c r="E354" s="445"/>
      <c r="F354" s="445"/>
      <c r="G354" s="445"/>
      <c r="H354" s="445"/>
      <c r="I354" s="445"/>
      <c r="J354" s="445"/>
      <c r="K354" s="445"/>
      <c r="L354" s="446"/>
      <c r="M354" s="115" t="str">
        <f t="shared" ca="1" si="7"/>
        <v xml:space="preserve">       </v>
      </c>
    </row>
    <row r="355" spans="1:13" x14ac:dyDescent="0.2">
      <c r="A355" s="428" t="str">
        <f t="shared" ca="1" si="9"/>
        <v xml:space="preserve">       </v>
      </c>
      <c r="B355" s="428"/>
      <c r="C355" s="444"/>
      <c r="D355" s="445"/>
      <c r="E355" s="445"/>
      <c r="F355" s="445"/>
      <c r="G355" s="445"/>
      <c r="H355" s="445"/>
      <c r="I355" s="445"/>
      <c r="J355" s="445"/>
      <c r="K355" s="445"/>
      <c r="L355" s="446"/>
      <c r="M355" s="115" t="str">
        <f t="shared" ca="1" si="7"/>
        <v xml:space="preserve">       </v>
      </c>
    </row>
    <row r="356" spans="1:13" x14ac:dyDescent="0.2">
      <c r="A356" s="428" t="str">
        <f t="shared" ca="1" si="9"/>
        <v xml:space="preserve">       </v>
      </c>
      <c r="B356" s="428"/>
      <c r="C356" s="447"/>
      <c r="D356" s="448"/>
      <c r="E356" s="448"/>
      <c r="F356" s="448"/>
      <c r="G356" s="448"/>
      <c r="H356" s="448"/>
      <c r="I356" s="448"/>
      <c r="J356" s="448"/>
      <c r="K356" s="448"/>
      <c r="L356" s="449"/>
      <c r="M356" s="115" t="str">
        <f t="shared" ca="1" si="7"/>
        <v xml:space="preserve">       </v>
      </c>
    </row>
    <row r="357" spans="1:13" s="64" customFormat="1" ht="18" customHeight="1" x14ac:dyDescent="0.2">
      <c r="A357" s="453" t="str">
        <f>'M1'!A357:L357</f>
        <v>EXPERIENCIAS FORMATIVAS EN SITUACIONES REALES DE TRABAJO (EFSRT)</v>
      </c>
      <c r="B357" s="453"/>
      <c r="C357" s="453"/>
      <c r="D357" s="453"/>
      <c r="E357" s="453"/>
      <c r="F357" s="453"/>
      <c r="G357" s="453"/>
      <c r="H357" s="453"/>
      <c r="I357" s="453"/>
      <c r="J357" s="453"/>
      <c r="K357" s="453"/>
      <c r="L357" s="45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54" t="str">
        <f>'M1'!C358:J358</f>
        <v>DESCRIPCIÓN DE LA ESTRATEGIA PARA LA IMPLEMENTACIÓN DE LA EFSRT (2)</v>
      </c>
      <c r="D358" s="454"/>
      <c r="E358" s="454"/>
      <c r="F358" s="454"/>
      <c r="G358" s="454"/>
      <c r="H358" s="454"/>
      <c r="I358" s="454"/>
      <c r="J358" s="454"/>
      <c r="K358" s="223" t="str">
        <f>'M1'!K358</f>
        <v>CRÉDITOS</v>
      </c>
      <c r="L358" s="223" t="str">
        <f>'M1'!L358</f>
        <v>HORAS (P)</v>
      </c>
      <c r="M358" s="115" t="str">
        <f t="shared" si="7"/>
        <v>LUGAR PARA EL DESARROLLO DE LA EFSRT</v>
      </c>
    </row>
    <row r="359" spans="1:13" s="64" customFormat="1" ht="12.75" customHeight="1" x14ac:dyDescent="0.2">
      <c r="A359" s="234"/>
      <c r="B359" s="234"/>
      <c r="C359" s="450"/>
      <c r="D359" s="451"/>
      <c r="E359" s="451"/>
      <c r="F359" s="451"/>
      <c r="G359" s="451"/>
      <c r="H359" s="451"/>
      <c r="I359" s="451"/>
      <c r="J359" s="452"/>
      <c r="K359" s="19">
        <f>Organización_Modular!I133</f>
        <v>0</v>
      </c>
      <c r="L359" s="20">
        <f>K359*32</f>
        <v>0</v>
      </c>
      <c r="M359" s="115">
        <f>C359</f>
        <v>0</v>
      </c>
    </row>
    <row r="360" spans="1:13" s="64" customFormat="1" x14ac:dyDescent="0.2">
      <c r="A360" s="234"/>
      <c r="B360" s="234"/>
      <c r="C360" s="450"/>
      <c r="D360" s="451"/>
      <c r="E360" s="451"/>
      <c r="F360" s="451"/>
      <c r="G360" s="451"/>
      <c r="H360" s="451"/>
      <c r="I360" s="451"/>
      <c r="J360" s="452"/>
      <c r="K360" s="112"/>
      <c r="L360" s="113"/>
      <c r="M360" s="115">
        <f>C360</f>
        <v>0</v>
      </c>
    </row>
    <row r="361" spans="1:13" ht="25.5" customHeight="1" x14ac:dyDescent="0.2">
      <c r="A361" s="396" t="str">
        <f>'M1'!A361</f>
        <v>(1) Colocar el nombre del espacio, área u otros, donde se desarrolla las EFSRT
(2) Realizar una breve descripción respecto al desarrollo de las EFSRT, según el lugar de realización.</v>
      </c>
      <c r="B361" s="397"/>
      <c r="M361" s="115" t="str">
        <f>A361</f>
        <v>(1) Colocar el nombre del espacio, área u otros, donde se desarrolla las EFSRT
(2) Realizar una breve descripción respecto al desarrollo de las EFSRT, según el lugar de realización.</v>
      </c>
    </row>
    <row r="362" spans="1:13" x14ac:dyDescent="0.2">
      <c r="A362" s="183" t="s">
        <v>142</v>
      </c>
      <c r="B362" s="184" t="s">
        <v>146</v>
      </c>
      <c r="M362" s="116"/>
    </row>
    <row r="363" spans="1:13" x14ac:dyDescent="0.2">
      <c r="A363" s="183" t="s">
        <v>143</v>
      </c>
      <c r="B363" s="184" t="s">
        <v>147</v>
      </c>
      <c r="M363" s="116"/>
    </row>
    <row r="364" spans="1:13" x14ac:dyDescent="0.2">
      <c r="A364" s="183"/>
      <c r="B364" s="184" t="s">
        <v>150</v>
      </c>
    </row>
    <row r="365" spans="1:13" x14ac:dyDescent="0.2">
      <c r="A365" s="183"/>
      <c r="B365" s="184" t="s">
        <v>148</v>
      </c>
    </row>
    <row r="366" spans="1:13" x14ac:dyDescent="0.2">
      <c r="A366" s="183"/>
      <c r="B366" s="184" t="s">
        <v>149</v>
      </c>
    </row>
    <row r="367" spans="1:13" x14ac:dyDescent="0.2">
      <c r="A367" s="172"/>
      <c r="B367" s="184" t="s">
        <v>151</v>
      </c>
    </row>
  </sheetData>
  <sheetProtection algorithmName="SHA-512" hashValue="X36NfY6tFTna13STHn69fZo6v7qExKEN8jvixm/NEn0uxnZKzqCuodLCt9QnVezmloxjdh5mll9dVEPsOa16gw==" saltValue="s5mg22ZNHGIr3eYqD8nw5g==" spinCount="100000" sheet="1" objects="1" scenarios="1" formatRows="0" autoFilter="0"/>
  <autoFilter ref="A16:M361">
    <filterColumn colId="5" showButton="0"/>
    <filterColumn colId="8" showButton="0"/>
  </autoFilter>
  <mergeCells count="141">
    <mergeCell ref="A208:A217"/>
    <mergeCell ref="A118:A127"/>
    <mergeCell ref="A128:A137"/>
    <mergeCell ref="A138:A147"/>
    <mergeCell ref="A148:A157"/>
    <mergeCell ref="A158:A167"/>
    <mergeCell ref="A168:A177"/>
    <mergeCell ref="A178:A187"/>
    <mergeCell ref="A188:A197"/>
    <mergeCell ref="A198:A207"/>
    <mergeCell ref="A28:A37"/>
    <mergeCell ref="A38:A47"/>
    <mergeCell ref="A48:A57"/>
    <mergeCell ref="A58:A67"/>
    <mergeCell ref="A68:A77"/>
    <mergeCell ref="A78:A87"/>
    <mergeCell ref="A88:A97"/>
    <mergeCell ref="A98:A107"/>
    <mergeCell ref="A108:A117"/>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L222:L231"/>
    <mergeCell ref="L232:L241"/>
    <mergeCell ref="L242:L251"/>
    <mergeCell ref="L252:L261"/>
    <mergeCell ref="L262:L271"/>
    <mergeCell ref="L272:L281"/>
    <mergeCell ref="A324:L324"/>
    <mergeCell ref="A325:L325"/>
    <mergeCell ref="A326:B326"/>
    <mergeCell ref="C326:L326"/>
    <mergeCell ref="A302:A311"/>
    <mergeCell ref="A312:A321"/>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K220:K221"/>
    <mergeCell ref="L220:L221"/>
    <mergeCell ref="E220:E221"/>
    <mergeCell ref="L16:L17"/>
    <mergeCell ref="L18:L27"/>
    <mergeCell ref="L28:L37"/>
    <mergeCell ref="L38:L47"/>
    <mergeCell ref="L168:L177"/>
    <mergeCell ref="L178:L187"/>
    <mergeCell ref="L188:L197"/>
    <mergeCell ref="L198:L207"/>
    <mergeCell ref="L208:L21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105"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7" zoomScale="80" zoomScaleNormal="80" workbookViewId="0">
      <selection activeCell="A179" sqref="A179:A209"/>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420" t="str">
        <f>'M4'!A1:L1</f>
        <v>ORGANIZACIÓN DE LOS ELEMENTOS DEL MÓDULO</v>
      </c>
      <c r="B1" s="420"/>
      <c r="C1" s="420"/>
      <c r="D1" s="420"/>
      <c r="E1" s="420"/>
      <c r="F1" s="420"/>
      <c r="G1" s="420"/>
      <c r="H1" s="420"/>
      <c r="I1" s="420"/>
      <c r="J1" s="420"/>
      <c r="K1" s="420"/>
      <c r="L1" s="420"/>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359" t="str">
        <f>Perfil_Egreso!B3</f>
        <v>I.E.S.T.P. "CATALINA BUENDIA DE PECHO"</v>
      </c>
      <c r="C3" s="359"/>
      <c r="D3" s="11"/>
      <c r="E3" s="11"/>
      <c r="F3" s="404" t="s">
        <v>62</v>
      </c>
      <c r="G3" s="404"/>
      <c r="H3" s="405"/>
      <c r="I3" s="401" t="str">
        <f>Perfil_Egreso!E3</f>
        <v>0563619</v>
      </c>
      <c r="J3" s="402"/>
      <c r="K3" s="402"/>
      <c r="L3" s="403"/>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ACTIVIDADES PROFESIONALES, CIENTÍFICAS Y TÉCNICAS</v>
      </c>
      <c r="C5" s="23" t="s">
        <v>43</v>
      </c>
      <c r="D5" s="7" t="str">
        <f>Perfil_Egreso!D5</f>
        <v>SERVICIOS PRESTADOS A EMPRESAS</v>
      </c>
      <c r="E5" s="24"/>
      <c r="F5" s="406" t="s">
        <v>44</v>
      </c>
      <c r="G5" s="406"/>
      <c r="H5" s="407"/>
      <c r="I5" s="380" t="str">
        <f>Perfil_Egreso!B7</f>
        <v>ACTIVIDADES ADMINISTRATIVAS Y DE APOYO DE OFICINA Y OTRAS ACTIVIDADES DE APOYO A LAS EMPRESAS</v>
      </c>
      <c r="J5" s="412"/>
      <c r="K5" s="412"/>
      <c r="L5" s="381"/>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ADMINISTRACIÓN DE EMPRESAS</v>
      </c>
      <c r="C7" s="27" t="s">
        <v>46</v>
      </c>
      <c r="D7" s="8" t="str">
        <f>Perfil_Egreso!E11</f>
        <v>M2982-3-001</v>
      </c>
      <c r="E7" s="28"/>
      <c r="F7" s="404" t="str">
        <f>Perfil_Egreso!A9</f>
        <v>DENOMINACIÓN VARIANTE</v>
      </c>
      <c r="G7" s="404"/>
      <c r="H7" s="405"/>
      <c r="I7" s="380" t="str">
        <f>Perfil_Egreso!B9</f>
        <v>..</v>
      </c>
      <c r="J7" s="412"/>
      <c r="K7" s="412"/>
      <c r="L7" s="381"/>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t="str">
        <f>Perfil_Egreso!B13</f>
        <v>´´</v>
      </c>
      <c r="C9" s="32" t="s">
        <v>6</v>
      </c>
      <c r="D9" s="7">
        <f>Itinerario!W17</f>
        <v>3264</v>
      </c>
      <c r="E9" s="33"/>
      <c r="F9" s="408" t="s">
        <v>35</v>
      </c>
      <c r="G9" s="408"/>
      <c r="H9" s="409"/>
      <c r="I9" s="380">
        <f>Itinerario!T17</f>
        <v>127</v>
      </c>
      <c r="J9" s="412"/>
      <c r="K9" s="412"/>
      <c r="L9" s="381"/>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26" t="str">
        <f>Perfil_Egreso!D13</f>
        <v>PRESENCIAL</v>
      </c>
      <c r="C11" s="427"/>
      <c r="D11" s="26"/>
      <c r="E11" s="26"/>
      <c r="F11" s="410" t="str">
        <f>Perfil_Egreso!A15</f>
        <v>NIVEL FORMATIVO</v>
      </c>
      <c r="G11" s="410"/>
      <c r="H11" s="411"/>
      <c r="I11" s="380" t="str">
        <f>Perfil_Egreso!B15</f>
        <v>PROFESIONAL TÉCNICO</v>
      </c>
      <c r="J11" s="412"/>
      <c r="K11" s="412"/>
      <c r="L11" s="381"/>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421" t="s">
        <v>102</v>
      </c>
      <c r="B13" s="421"/>
      <c r="C13" s="421"/>
      <c r="D13" s="421"/>
      <c r="E13" s="421"/>
      <c r="F13" s="421"/>
      <c r="G13" s="421"/>
      <c r="H13" s="421"/>
      <c r="I13" s="421"/>
      <c r="J13" s="421"/>
      <c r="K13" s="421"/>
      <c r="L13" s="421"/>
    </row>
    <row r="14" spans="1:13" ht="78.75" customHeight="1" x14ac:dyDescent="0.2">
      <c r="A14" s="422">
        <f>Organización_Modular!C134</f>
        <v>0</v>
      </c>
      <c r="B14" s="422"/>
      <c r="C14" s="422"/>
      <c r="D14" s="422"/>
      <c r="E14" s="422"/>
      <c r="F14" s="422"/>
      <c r="G14" s="422"/>
      <c r="H14" s="422"/>
      <c r="I14" s="422"/>
      <c r="J14" s="422"/>
      <c r="K14" s="422"/>
      <c r="L14" s="422"/>
    </row>
    <row r="15" spans="1:13" ht="21" x14ac:dyDescent="0.2">
      <c r="A15" s="221" t="s">
        <v>101</v>
      </c>
      <c r="B15" s="423">
        <f>Organización_Modular!A134</f>
        <v>0</v>
      </c>
      <c r="C15" s="423"/>
      <c r="D15" s="423"/>
      <c r="E15" s="423"/>
      <c r="F15" s="423"/>
      <c r="G15" s="423"/>
      <c r="H15" s="423"/>
      <c r="I15" s="423"/>
      <c r="J15" s="423"/>
      <c r="K15" s="423"/>
      <c r="L15" s="423"/>
    </row>
    <row r="16" spans="1:13" ht="18" customHeight="1" x14ac:dyDescent="0.2">
      <c r="A16" s="424" t="s">
        <v>100</v>
      </c>
      <c r="B16" s="425" t="s">
        <v>99</v>
      </c>
      <c r="C16" s="424" t="s">
        <v>95</v>
      </c>
      <c r="D16" s="424" t="s">
        <v>0</v>
      </c>
      <c r="E16" s="424" t="s">
        <v>61</v>
      </c>
      <c r="F16" s="424" t="s">
        <v>88</v>
      </c>
      <c r="G16" s="424"/>
      <c r="H16" s="424" t="s">
        <v>88</v>
      </c>
      <c r="I16" s="424" t="s">
        <v>94</v>
      </c>
      <c r="J16" s="424"/>
      <c r="K16" s="424" t="s">
        <v>94</v>
      </c>
      <c r="L16" s="424" t="s">
        <v>98</v>
      </c>
      <c r="M16" s="439" t="s">
        <v>116</v>
      </c>
    </row>
    <row r="17" spans="1:13" ht="15.75" customHeight="1" x14ac:dyDescent="0.2">
      <c r="A17" s="424"/>
      <c r="B17" s="425"/>
      <c r="C17" s="424"/>
      <c r="D17" s="424"/>
      <c r="E17" s="424"/>
      <c r="F17" s="224" t="s">
        <v>92</v>
      </c>
      <c r="G17" s="224" t="s">
        <v>91</v>
      </c>
      <c r="H17" s="424"/>
      <c r="I17" s="224" t="s">
        <v>92</v>
      </c>
      <c r="J17" s="224" t="s">
        <v>91</v>
      </c>
      <c r="K17" s="424"/>
      <c r="L17" s="424"/>
      <c r="M17" s="439"/>
    </row>
    <row r="18" spans="1:13" x14ac:dyDescent="0.2">
      <c r="A18" s="417" t="str">
        <f>Capacidades!L1214</f>
        <v xml:space="preserve">       </v>
      </c>
      <c r="B18" s="235" t="str">
        <f>Capacidades!M1214</f>
        <v xml:space="preserve">   </v>
      </c>
      <c r="C18" s="236"/>
      <c r="D18" s="13">
        <f>Organización_Modular!F134</f>
        <v>0</v>
      </c>
      <c r="E18" s="13">
        <f>Organización_Modular!G134</f>
        <v>0</v>
      </c>
      <c r="F18" s="13">
        <f>Organización_Modular!H134</f>
        <v>0</v>
      </c>
      <c r="G18" s="13">
        <f>Organización_Modular!I134</f>
        <v>0</v>
      </c>
      <c r="H18" s="14">
        <f>SUM(F18:G18)</f>
        <v>0</v>
      </c>
      <c r="I18" s="14">
        <f>F18*16</f>
        <v>0</v>
      </c>
      <c r="J18" s="14">
        <f>G18*32</f>
        <v>0</v>
      </c>
      <c r="K18" s="14">
        <f>SUM(I18:J18)</f>
        <v>0</v>
      </c>
      <c r="L18" s="413"/>
      <c r="M18" s="115" t="str">
        <f>B18</f>
        <v xml:space="preserve">   </v>
      </c>
    </row>
    <row r="19" spans="1:13" x14ac:dyDescent="0.2">
      <c r="A19" s="418"/>
      <c r="B19" s="235" t="str">
        <f>Capacidades!M1215</f>
        <v xml:space="preserve">   </v>
      </c>
      <c r="C19" s="236"/>
      <c r="D19" s="15"/>
      <c r="E19" s="15"/>
      <c r="F19" s="15"/>
      <c r="G19" s="15"/>
      <c r="H19" s="16"/>
      <c r="I19" s="16"/>
      <c r="J19" s="16"/>
      <c r="K19" s="16"/>
      <c r="L19" s="414"/>
      <c r="M19" s="115" t="str">
        <f t="shared" ref="M19:M82" si="0">B19</f>
        <v xml:space="preserve">   </v>
      </c>
    </row>
    <row r="20" spans="1:13" x14ac:dyDescent="0.2">
      <c r="A20" s="418"/>
      <c r="B20" s="235" t="str">
        <f>Capacidades!M1216</f>
        <v xml:space="preserve">   </v>
      </c>
      <c r="C20" s="236"/>
      <c r="D20" s="15"/>
      <c r="E20" s="15"/>
      <c r="F20" s="15"/>
      <c r="G20" s="15"/>
      <c r="H20" s="16"/>
      <c r="I20" s="16"/>
      <c r="J20" s="16"/>
      <c r="K20" s="16"/>
      <c r="L20" s="414"/>
      <c r="M20" s="115" t="str">
        <f t="shared" si="0"/>
        <v xml:space="preserve">   </v>
      </c>
    </row>
    <row r="21" spans="1:13" x14ac:dyDescent="0.2">
      <c r="A21" s="418"/>
      <c r="B21" s="235" t="str">
        <f>Capacidades!M1217</f>
        <v xml:space="preserve">   </v>
      </c>
      <c r="C21" s="236"/>
      <c r="D21" s="15"/>
      <c r="E21" s="15"/>
      <c r="F21" s="15"/>
      <c r="G21" s="15"/>
      <c r="H21" s="16"/>
      <c r="I21" s="16"/>
      <c r="J21" s="16"/>
      <c r="K21" s="16"/>
      <c r="L21" s="414"/>
      <c r="M21" s="115" t="str">
        <f t="shared" si="0"/>
        <v xml:space="preserve">   </v>
      </c>
    </row>
    <row r="22" spans="1:13" x14ac:dyDescent="0.2">
      <c r="A22" s="418"/>
      <c r="B22" s="235" t="str">
        <f>Capacidades!M1218</f>
        <v xml:space="preserve">   </v>
      </c>
      <c r="C22" s="236"/>
      <c r="D22" s="15"/>
      <c r="E22" s="15"/>
      <c r="F22" s="15"/>
      <c r="G22" s="15"/>
      <c r="H22" s="16"/>
      <c r="I22" s="16"/>
      <c r="J22" s="16"/>
      <c r="K22" s="16"/>
      <c r="L22" s="414"/>
      <c r="M22" s="115" t="str">
        <f t="shared" si="0"/>
        <v xml:space="preserve">   </v>
      </c>
    </row>
    <row r="23" spans="1:13" x14ac:dyDescent="0.2">
      <c r="A23" s="418"/>
      <c r="B23" s="235" t="str">
        <f>Capacidades!M1219</f>
        <v xml:space="preserve">   </v>
      </c>
      <c r="C23" s="236"/>
      <c r="D23" s="15"/>
      <c r="E23" s="15"/>
      <c r="F23" s="15"/>
      <c r="G23" s="15"/>
      <c r="H23" s="16"/>
      <c r="I23" s="16"/>
      <c r="J23" s="16"/>
      <c r="K23" s="16"/>
      <c r="L23" s="414"/>
      <c r="M23" s="115" t="str">
        <f t="shared" si="0"/>
        <v xml:space="preserve">   </v>
      </c>
    </row>
    <row r="24" spans="1:13" x14ac:dyDescent="0.2">
      <c r="A24" s="418"/>
      <c r="B24" s="235" t="str">
        <f>Capacidades!M1220</f>
        <v xml:space="preserve">   </v>
      </c>
      <c r="C24" s="236"/>
      <c r="D24" s="15"/>
      <c r="E24" s="15"/>
      <c r="F24" s="15"/>
      <c r="G24" s="15"/>
      <c r="H24" s="16"/>
      <c r="I24" s="16"/>
      <c r="J24" s="16"/>
      <c r="K24" s="16"/>
      <c r="L24" s="414"/>
      <c r="M24" s="115" t="str">
        <f t="shared" si="0"/>
        <v xml:space="preserve">   </v>
      </c>
    </row>
    <row r="25" spans="1:13" x14ac:dyDescent="0.2">
      <c r="A25" s="418"/>
      <c r="B25" s="235" t="str">
        <f>Capacidades!M1221</f>
        <v xml:space="preserve">   </v>
      </c>
      <c r="C25" s="236"/>
      <c r="D25" s="15"/>
      <c r="E25" s="15"/>
      <c r="F25" s="15"/>
      <c r="G25" s="15"/>
      <c r="H25" s="16"/>
      <c r="I25" s="16"/>
      <c r="J25" s="16"/>
      <c r="K25" s="16"/>
      <c r="L25" s="414"/>
      <c r="M25" s="115" t="str">
        <f t="shared" si="0"/>
        <v xml:space="preserve">   </v>
      </c>
    </row>
    <row r="26" spans="1:13" x14ac:dyDescent="0.2">
      <c r="A26" s="418"/>
      <c r="B26" s="235" t="str">
        <f>Capacidades!M1222</f>
        <v xml:space="preserve">   </v>
      </c>
      <c r="C26" s="236"/>
      <c r="D26" s="15"/>
      <c r="E26" s="15"/>
      <c r="F26" s="15"/>
      <c r="G26" s="15"/>
      <c r="H26" s="16"/>
      <c r="I26" s="16"/>
      <c r="J26" s="16"/>
      <c r="K26" s="16"/>
      <c r="L26" s="414"/>
      <c r="M26" s="115" t="str">
        <f t="shared" si="0"/>
        <v xml:space="preserve">   </v>
      </c>
    </row>
    <row r="27" spans="1:13" x14ac:dyDescent="0.2">
      <c r="A27" s="419"/>
      <c r="B27" s="235" t="str">
        <f>Capacidades!M1223</f>
        <v xml:space="preserve">   </v>
      </c>
      <c r="C27" s="236"/>
      <c r="D27" s="17"/>
      <c r="E27" s="17"/>
      <c r="F27" s="17"/>
      <c r="G27" s="17"/>
      <c r="H27" s="18"/>
      <c r="I27" s="18"/>
      <c r="J27" s="18"/>
      <c r="K27" s="18"/>
      <c r="L27" s="415"/>
      <c r="M27" s="115" t="str">
        <f t="shared" si="0"/>
        <v xml:space="preserve">   </v>
      </c>
    </row>
    <row r="28" spans="1:13" x14ac:dyDescent="0.2">
      <c r="A28" s="417" t="str">
        <f>Capacidades!L1224</f>
        <v xml:space="preserve">       </v>
      </c>
      <c r="B28" s="235" t="str">
        <f>Capacidades!M1224</f>
        <v xml:space="preserve">   </v>
      </c>
      <c r="C28" s="236"/>
      <c r="D28" s="13">
        <f>Organización_Modular!F135</f>
        <v>0</v>
      </c>
      <c r="E28" s="13">
        <f>Organización_Modular!G135</f>
        <v>0</v>
      </c>
      <c r="F28" s="13">
        <f>Organización_Modular!H135</f>
        <v>0</v>
      </c>
      <c r="G28" s="13">
        <f>Organización_Modular!I135</f>
        <v>0</v>
      </c>
      <c r="H28" s="14">
        <f>SUM(F28:G28)</f>
        <v>0</v>
      </c>
      <c r="I28" s="14">
        <f>F28*16</f>
        <v>0</v>
      </c>
      <c r="J28" s="14">
        <f>G28*32</f>
        <v>0</v>
      </c>
      <c r="K28" s="14">
        <f>SUM(I28:J28)</f>
        <v>0</v>
      </c>
      <c r="L28" s="413"/>
      <c r="M28" s="115" t="str">
        <f t="shared" si="0"/>
        <v xml:space="preserve">   </v>
      </c>
    </row>
    <row r="29" spans="1:13" x14ac:dyDescent="0.2">
      <c r="A29" s="418"/>
      <c r="B29" s="235" t="str">
        <f>Capacidades!M1225</f>
        <v xml:space="preserve">   </v>
      </c>
      <c r="C29" s="236"/>
      <c r="D29" s="15"/>
      <c r="E29" s="15"/>
      <c r="F29" s="15"/>
      <c r="G29" s="15"/>
      <c r="H29" s="16"/>
      <c r="I29" s="16"/>
      <c r="J29" s="16"/>
      <c r="K29" s="16"/>
      <c r="L29" s="414"/>
      <c r="M29" s="115" t="str">
        <f t="shared" si="0"/>
        <v xml:space="preserve">   </v>
      </c>
    </row>
    <row r="30" spans="1:13" x14ac:dyDescent="0.2">
      <c r="A30" s="418"/>
      <c r="B30" s="235" t="str">
        <f>Capacidades!M1226</f>
        <v xml:space="preserve">   </v>
      </c>
      <c r="C30" s="236"/>
      <c r="D30" s="15"/>
      <c r="E30" s="15"/>
      <c r="F30" s="15"/>
      <c r="G30" s="15"/>
      <c r="H30" s="16"/>
      <c r="I30" s="16"/>
      <c r="J30" s="16"/>
      <c r="K30" s="16"/>
      <c r="L30" s="414"/>
      <c r="M30" s="115" t="str">
        <f t="shared" si="0"/>
        <v xml:space="preserve">   </v>
      </c>
    </row>
    <row r="31" spans="1:13" x14ac:dyDescent="0.2">
      <c r="A31" s="418"/>
      <c r="B31" s="235" t="str">
        <f>Capacidades!M1227</f>
        <v xml:space="preserve">   </v>
      </c>
      <c r="C31" s="236"/>
      <c r="D31" s="15"/>
      <c r="E31" s="15"/>
      <c r="F31" s="15"/>
      <c r="G31" s="15"/>
      <c r="H31" s="16"/>
      <c r="I31" s="16"/>
      <c r="J31" s="16"/>
      <c r="K31" s="16"/>
      <c r="L31" s="414"/>
      <c r="M31" s="115" t="str">
        <f t="shared" si="0"/>
        <v xml:space="preserve">   </v>
      </c>
    </row>
    <row r="32" spans="1:13" x14ac:dyDescent="0.2">
      <c r="A32" s="418"/>
      <c r="B32" s="235" t="str">
        <f>Capacidades!M1228</f>
        <v xml:space="preserve">   </v>
      </c>
      <c r="C32" s="236"/>
      <c r="D32" s="15"/>
      <c r="E32" s="15"/>
      <c r="F32" s="15"/>
      <c r="G32" s="15"/>
      <c r="H32" s="16"/>
      <c r="I32" s="16"/>
      <c r="J32" s="16"/>
      <c r="K32" s="16"/>
      <c r="L32" s="414"/>
      <c r="M32" s="115" t="str">
        <f t="shared" si="0"/>
        <v xml:space="preserve">   </v>
      </c>
    </row>
    <row r="33" spans="1:13" x14ac:dyDescent="0.2">
      <c r="A33" s="418"/>
      <c r="B33" s="235" t="str">
        <f>Capacidades!M1229</f>
        <v xml:space="preserve">   </v>
      </c>
      <c r="C33" s="236"/>
      <c r="D33" s="15"/>
      <c r="E33" s="15"/>
      <c r="F33" s="15"/>
      <c r="G33" s="15"/>
      <c r="H33" s="16"/>
      <c r="I33" s="16"/>
      <c r="J33" s="16"/>
      <c r="K33" s="16"/>
      <c r="L33" s="414"/>
      <c r="M33" s="115" t="str">
        <f t="shared" si="0"/>
        <v xml:space="preserve">   </v>
      </c>
    </row>
    <row r="34" spans="1:13" x14ac:dyDescent="0.2">
      <c r="A34" s="418"/>
      <c r="B34" s="235" t="str">
        <f>Capacidades!M1230</f>
        <v xml:space="preserve">   </v>
      </c>
      <c r="C34" s="236"/>
      <c r="D34" s="15"/>
      <c r="E34" s="15"/>
      <c r="F34" s="15"/>
      <c r="G34" s="15"/>
      <c r="H34" s="16"/>
      <c r="I34" s="16"/>
      <c r="J34" s="16"/>
      <c r="K34" s="16"/>
      <c r="L34" s="414"/>
      <c r="M34" s="115" t="str">
        <f t="shared" si="0"/>
        <v xml:space="preserve">   </v>
      </c>
    </row>
    <row r="35" spans="1:13" x14ac:dyDescent="0.2">
      <c r="A35" s="418"/>
      <c r="B35" s="235" t="str">
        <f>Capacidades!M1231</f>
        <v xml:space="preserve">   </v>
      </c>
      <c r="C35" s="236"/>
      <c r="D35" s="15"/>
      <c r="E35" s="15"/>
      <c r="F35" s="15"/>
      <c r="G35" s="15"/>
      <c r="H35" s="16"/>
      <c r="I35" s="16"/>
      <c r="J35" s="16"/>
      <c r="K35" s="16"/>
      <c r="L35" s="414"/>
      <c r="M35" s="115" t="str">
        <f t="shared" si="0"/>
        <v xml:space="preserve">   </v>
      </c>
    </row>
    <row r="36" spans="1:13" x14ac:dyDescent="0.2">
      <c r="A36" s="418"/>
      <c r="B36" s="235" t="str">
        <f>Capacidades!M1232</f>
        <v xml:space="preserve">   </v>
      </c>
      <c r="C36" s="236"/>
      <c r="D36" s="15"/>
      <c r="E36" s="15"/>
      <c r="F36" s="15"/>
      <c r="G36" s="15"/>
      <c r="H36" s="16"/>
      <c r="I36" s="16"/>
      <c r="J36" s="16"/>
      <c r="K36" s="16"/>
      <c r="L36" s="414"/>
      <c r="M36" s="115" t="str">
        <f t="shared" si="0"/>
        <v xml:space="preserve">   </v>
      </c>
    </row>
    <row r="37" spans="1:13" x14ac:dyDescent="0.2">
      <c r="A37" s="419"/>
      <c r="B37" s="235" t="str">
        <f>Capacidades!M1233</f>
        <v xml:space="preserve">   </v>
      </c>
      <c r="C37" s="236"/>
      <c r="D37" s="17"/>
      <c r="E37" s="17"/>
      <c r="F37" s="17"/>
      <c r="G37" s="17"/>
      <c r="H37" s="18"/>
      <c r="I37" s="18"/>
      <c r="J37" s="18"/>
      <c r="K37" s="18"/>
      <c r="L37" s="415"/>
      <c r="M37" s="115" t="str">
        <f t="shared" si="0"/>
        <v xml:space="preserve">   </v>
      </c>
    </row>
    <row r="38" spans="1:13" x14ac:dyDescent="0.2">
      <c r="A38" s="417" t="str">
        <f>Capacidades!L1234</f>
        <v xml:space="preserve">       </v>
      </c>
      <c r="B38" s="235" t="str">
        <f>Capacidades!M1234</f>
        <v xml:space="preserve">   </v>
      </c>
      <c r="C38" s="236"/>
      <c r="D38" s="13">
        <f>Organización_Modular!F136</f>
        <v>0</v>
      </c>
      <c r="E38" s="13">
        <f>Organización_Modular!G136</f>
        <v>0</v>
      </c>
      <c r="F38" s="13">
        <f>Organización_Modular!H136</f>
        <v>0</v>
      </c>
      <c r="G38" s="13">
        <f>Organización_Modular!I136</f>
        <v>0</v>
      </c>
      <c r="H38" s="14">
        <f>SUM(F38:G38)</f>
        <v>0</v>
      </c>
      <c r="I38" s="14">
        <f>F38*16</f>
        <v>0</v>
      </c>
      <c r="J38" s="14">
        <f>G38*32</f>
        <v>0</v>
      </c>
      <c r="K38" s="14">
        <f>SUM(I38:J38)</f>
        <v>0</v>
      </c>
      <c r="L38" s="413"/>
      <c r="M38" s="115" t="str">
        <f t="shared" si="0"/>
        <v xml:space="preserve">   </v>
      </c>
    </row>
    <row r="39" spans="1:13" x14ac:dyDescent="0.2">
      <c r="A39" s="418"/>
      <c r="B39" s="235" t="str">
        <f>Capacidades!M1235</f>
        <v xml:space="preserve">   </v>
      </c>
      <c r="C39" s="236"/>
      <c r="D39" s="15"/>
      <c r="E39" s="15"/>
      <c r="F39" s="15"/>
      <c r="G39" s="15"/>
      <c r="H39" s="16"/>
      <c r="I39" s="16"/>
      <c r="J39" s="16"/>
      <c r="K39" s="16"/>
      <c r="L39" s="414"/>
      <c r="M39" s="115" t="str">
        <f t="shared" si="0"/>
        <v xml:space="preserve">   </v>
      </c>
    </row>
    <row r="40" spans="1:13" x14ac:dyDescent="0.2">
      <c r="A40" s="418"/>
      <c r="B40" s="235" t="str">
        <f>Capacidades!M1236</f>
        <v xml:space="preserve">   </v>
      </c>
      <c r="C40" s="236"/>
      <c r="D40" s="15"/>
      <c r="E40" s="15"/>
      <c r="F40" s="15"/>
      <c r="G40" s="15"/>
      <c r="H40" s="16"/>
      <c r="I40" s="16"/>
      <c r="J40" s="16"/>
      <c r="K40" s="16"/>
      <c r="L40" s="414"/>
      <c r="M40" s="115" t="str">
        <f t="shared" si="0"/>
        <v xml:space="preserve">   </v>
      </c>
    </row>
    <row r="41" spans="1:13" x14ac:dyDescent="0.2">
      <c r="A41" s="418"/>
      <c r="B41" s="235" t="str">
        <f>Capacidades!M1237</f>
        <v xml:space="preserve">   </v>
      </c>
      <c r="C41" s="236"/>
      <c r="D41" s="15"/>
      <c r="E41" s="15"/>
      <c r="F41" s="15"/>
      <c r="G41" s="15"/>
      <c r="H41" s="16"/>
      <c r="I41" s="16"/>
      <c r="J41" s="16"/>
      <c r="K41" s="16"/>
      <c r="L41" s="414"/>
      <c r="M41" s="115" t="str">
        <f t="shared" si="0"/>
        <v xml:space="preserve">   </v>
      </c>
    </row>
    <row r="42" spans="1:13" x14ac:dyDescent="0.2">
      <c r="A42" s="418"/>
      <c r="B42" s="235" t="str">
        <f>Capacidades!M1238</f>
        <v xml:space="preserve">   </v>
      </c>
      <c r="C42" s="236"/>
      <c r="D42" s="15"/>
      <c r="E42" s="15"/>
      <c r="F42" s="15"/>
      <c r="G42" s="15"/>
      <c r="H42" s="16"/>
      <c r="I42" s="16"/>
      <c r="J42" s="16"/>
      <c r="K42" s="16"/>
      <c r="L42" s="414"/>
      <c r="M42" s="115" t="str">
        <f t="shared" si="0"/>
        <v xml:space="preserve">   </v>
      </c>
    </row>
    <row r="43" spans="1:13" x14ac:dyDescent="0.2">
      <c r="A43" s="418"/>
      <c r="B43" s="235" t="str">
        <f>Capacidades!M1239</f>
        <v xml:space="preserve">   </v>
      </c>
      <c r="C43" s="236"/>
      <c r="D43" s="15"/>
      <c r="E43" s="15"/>
      <c r="F43" s="15"/>
      <c r="G43" s="15"/>
      <c r="H43" s="16"/>
      <c r="I43" s="16"/>
      <c r="J43" s="16"/>
      <c r="K43" s="16"/>
      <c r="L43" s="414"/>
      <c r="M43" s="115" t="str">
        <f t="shared" si="0"/>
        <v xml:space="preserve">   </v>
      </c>
    </row>
    <row r="44" spans="1:13" x14ac:dyDescent="0.2">
      <c r="A44" s="418"/>
      <c r="B44" s="235" t="str">
        <f>Capacidades!M1240</f>
        <v xml:space="preserve">   </v>
      </c>
      <c r="C44" s="236"/>
      <c r="D44" s="15"/>
      <c r="E44" s="15"/>
      <c r="F44" s="15"/>
      <c r="G44" s="15"/>
      <c r="H44" s="16"/>
      <c r="I44" s="16"/>
      <c r="J44" s="16"/>
      <c r="K44" s="16"/>
      <c r="L44" s="414"/>
      <c r="M44" s="115" t="str">
        <f t="shared" si="0"/>
        <v xml:space="preserve">   </v>
      </c>
    </row>
    <row r="45" spans="1:13" x14ac:dyDescent="0.2">
      <c r="A45" s="418"/>
      <c r="B45" s="235" t="str">
        <f>Capacidades!M1241</f>
        <v xml:space="preserve">   </v>
      </c>
      <c r="C45" s="236"/>
      <c r="D45" s="15"/>
      <c r="E45" s="15"/>
      <c r="F45" s="15"/>
      <c r="G45" s="15"/>
      <c r="H45" s="16"/>
      <c r="I45" s="16"/>
      <c r="J45" s="16"/>
      <c r="K45" s="16"/>
      <c r="L45" s="414"/>
      <c r="M45" s="115" t="str">
        <f t="shared" si="0"/>
        <v xml:space="preserve">   </v>
      </c>
    </row>
    <row r="46" spans="1:13" x14ac:dyDescent="0.2">
      <c r="A46" s="418"/>
      <c r="B46" s="235" t="str">
        <f>Capacidades!M1242</f>
        <v xml:space="preserve">   </v>
      </c>
      <c r="C46" s="236"/>
      <c r="D46" s="15"/>
      <c r="E46" s="15"/>
      <c r="F46" s="15"/>
      <c r="G46" s="15"/>
      <c r="H46" s="16"/>
      <c r="I46" s="16"/>
      <c r="J46" s="16"/>
      <c r="K46" s="16"/>
      <c r="L46" s="414"/>
      <c r="M46" s="115" t="str">
        <f t="shared" si="0"/>
        <v xml:space="preserve">   </v>
      </c>
    </row>
    <row r="47" spans="1:13" x14ac:dyDescent="0.2">
      <c r="A47" s="419"/>
      <c r="B47" s="235" t="str">
        <f>Capacidades!M1243</f>
        <v xml:space="preserve">   </v>
      </c>
      <c r="C47" s="236"/>
      <c r="D47" s="17"/>
      <c r="E47" s="17"/>
      <c r="F47" s="17"/>
      <c r="G47" s="17"/>
      <c r="H47" s="18"/>
      <c r="I47" s="18"/>
      <c r="J47" s="18"/>
      <c r="K47" s="18"/>
      <c r="L47" s="415"/>
      <c r="M47" s="115" t="str">
        <f t="shared" si="0"/>
        <v xml:space="preserve">   </v>
      </c>
    </row>
    <row r="48" spans="1:13" x14ac:dyDescent="0.2">
      <c r="A48" s="417" t="str">
        <f>Capacidades!L1244</f>
        <v xml:space="preserve">       </v>
      </c>
      <c r="B48" s="235" t="str">
        <f>Capacidades!M1244</f>
        <v xml:space="preserve">   </v>
      </c>
      <c r="C48" s="236"/>
      <c r="D48" s="13">
        <f>Organización_Modular!F137</f>
        <v>0</v>
      </c>
      <c r="E48" s="13">
        <f>Organización_Modular!G137</f>
        <v>0</v>
      </c>
      <c r="F48" s="13">
        <f>Organización_Modular!H137</f>
        <v>0</v>
      </c>
      <c r="G48" s="13">
        <f>Organización_Modular!I137</f>
        <v>0</v>
      </c>
      <c r="H48" s="14">
        <f>SUM(F48:G48)</f>
        <v>0</v>
      </c>
      <c r="I48" s="14">
        <f>F48*16</f>
        <v>0</v>
      </c>
      <c r="J48" s="14">
        <f>G48*32</f>
        <v>0</v>
      </c>
      <c r="K48" s="14">
        <f>SUM(I48:J48)</f>
        <v>0</v>
      </c>
      <c r="L48" s="413"/>
      <c r="M48" s="115" t="str">
        <f t="shared" si="0"/>
        <v xml:space="preserve">   </v>
      </c>
    </row>
    <row r="49" spans="1:13" x14ac:dyDescent="0.2">
      <c r="A49" s="418"/>
      <c r="B49" s="235" t="str">
        <f>Capacidades!M1245</f>
        <v xml:space="preserve">   </v>
      </c>
      <c r="C49" s="236"/>
      <c r="D49" s="15"/>
      <c r="E49" s="15"/>
      <c r="F49" s="15"/>
      <c r="G49" s="15"/>
      <c r="H49" s="16"/>
      <c r="I49" s="16"/>
      <c r="J49" s="16"/>
      <c r="K49" s="16"/>
      <c r="L49" s="414"/>
      <c r="M49" s="115" t="str">
        <f t="shared" si="0"/>
        <v xml:space="preserve">   </v>
      </c>
    </row>
    <row r="50" spans="1:13" x14ac:dyDescent="0.2">
      <c r="A50" s="418"/>
      <c r="B50" s="235" t="str">
        <f>Capacidades!M1246</f>
        <v xml:space="preserve">   </v>
      </c>
      <c r="C50" s="236"/>
      <c r="D50" s="15"/>
      <c r="E50" s="15"/>
      <c r="F50" s="15"/>
      <c r="G50" s="15"/>
      <c r="H50" s="16"/>
      <c r="I50" s="16"/>
      <c r="J50" s="16"/>
      <c r="K50" s="16"/>
      <c r="L50" s="414"/>
      <c r="M50" s="115" t="str">
        <f t="shared" si="0"/>
        <v xml:space="preserve">   </v>
      </c>
    </row>
    <row r="51" spans="1:13" x14ac:dyDescent="0.2">
      <c r="A51" s="418"/>
      <c r="B51" s="235" t="str">
        <f>Capacidades!M1247</f>
        <v xml:space="preserve">   </v>
      </c>
      <c r="C51" s="236"/>
      <c r="D51" s="15"/>
      <c r="E51" s="15"/>
      <c r="F51" s="15"/>
      <c r="G51" s="15"/>
      <c r="H51" s="16"/>
      <c r="I51" s="16"/>
      <c r="J51" s="16"/>
      <c r="K51" s="16"/>
      <c r="L51" s="414"/>
      <c r="M51" s="115" t="str">
        <f t="shared" si="0"/>
        <v xml:space="preserve">   </v>
      </c>
    </row>
    <row r="52" spans="1:13" x14ac:dyDescent="0.2">
      <c r="A52" s="418"/>
      <c r="B52" s="235" t="str">
        <f>Capacidades!M1248</f>
        <v xml:space="preserve">   </v>
      </c>
      <c r="C52" s="236"/>
      <c r="D52" s="15"/>
      <c r="E52" s="15"/>
      <c r="F52" s="15"/>
      <c r="G52" s="15"/>
      <c r="H52" s="16"/>
      <c r="I52" s="16"/>
      <c r="J52" s="16"/>
      <c r="K52" s="16"/>
      <c r="L52" s="414"/>
      <c r="M52" s="115" t="str">
        <f t="shared" si="0"/>
        <v xml:space="preserve">   </v>
      </c>
    </row>
    <row r="53" spans="1:13" x14ac:dyDescent="0.2">
      <c r="A53" s="418"/>
      <c r="B53" s="235" t="str">
        <f>Capacidades!M1249</f>
        <v xml:space="preserve">   </v>
      </c>
      <c r="C53" s="236"/>
      <c r="D53" s="15"/>
      <c r="E53" s="15"/>
      <c r="F53" s="15"/>
      <c r="G53" s="15"/>
      <c r="H53" s="16"/>
      <c r="I53" s="16"/>
      <c r="J53" s="16"/>
      <c r="K53" s="16"/>
      <c r="L53" s="414"/>
      <c r="M53" s="115" t="str">
        <f t="shared" si="0"/>
        <v xml:space="preserve">   </v>
      </c>
    </row>
    <row r="54" spans="1:13" x14ac:dyDescent="0.2">
      <c r="A54" s="418"/>
      <c r="B54" s="235" t="str">
        <f>Capacidades!M1250</f>
        <v xml:space="preserve">   </v>
      </c>
      <c r="C54" s="236"/>
      <c r="D54" s="15"/>
      <c r="E54" s="15"/>
      <c r="F54" s="15"/>
      <c r="G54" s="15"/>
      <c r="H54" s="16"/>
      <c r="I54" s="16"/>
      <c r="J54" s="16"/>
      <c r="K54" s="16"/>
      <c r="L54" s="414"/>
      <c r="M54" s="115" t="str">
        <f t="shared" si="0"/>
        <v xml:space="preserve">   </v>
      </c>
    </row>
    <row r="55" spans="1:13" x14ac:dyDescent="0.2">
      <c r="A55" s="418"/>
      <c r="B55" s="235" t="str">
        <f>Capacidades!M1251</f>
        <v xml:space="preserve">   </v>
      </c>
      <c r="C55" s="236"/>
      <c r="D55" s="15"/>
      <c r="E55" s="15"/>
      <c r="F55" s="15"/>
      <c r="G55" s="15"/>
      <c r="H55" s="16"/>
      <c r="I55" s="16"/>
      <c r="J55" s="16"/>
      <c r="K55" s="16"/>
      <c r="L55" s="414"/>
      <c r="M55" s="115" t="str">
        <f t="shared" si="0"/>
        <v xml:space="preserve">   </v>
      </c>
    </row>
    <row r="56" spans="1:13" x14ac:dyDescent="0.2">
      <c r="A56" s="418"/>
      <c r="B56" s="235" t="str">
        <f>Capacidades!M1252</f>
        <v xml:space="preserve">   </v>
      </c>
      <c r="C56" s="236"/>
      <c r="D56" s="15"/>
      <c r="E56" s="15"/>
      <c r="F56" s="15"/>
      <c r="G56" s="15"/>
      <c r="H56" s="16"/>
      <c r="I56" s="16"/>
      <c r="J56" s="16"/>
      <c r="K56" s="16"/>
      <c r="L56" s="414"/>
      <c r="M56" s="115" t="str">
        <f t="shared" si="0"/>
        <v xml:space="preserve">   </v>
      </c>
    </row>
    <row r="57" spans="1:13" x14ac:dyDescent="0.2">
      <c r="A57" s="419"/>
      <c r="B57" s="235" t="str">
        <f>Capacidades!M1253</f>
        <v xml:space="preserve">   </v>
      </c>
      <c r="C57" s="236"/>
      <c r="D57" s="17"/>
      <c r="E57" s="17"/>
      <c r="F57" s="17"/>
      <c r="G57" s="17"/>
      <c r="H57" s="18"/>
      <c r="I57" s="18"/>
      <c r="J57" s="18"/>
      <c r="K57" s="18"/>
      <c r="L57" s="415"/>
      <c r="M57" s="115" t="str">
        <f t="shared" si="0"/>
        <v xml:space="preserve">   </v>
      </c>
    </row>
    <row r="58" spans="1:13" x14ac:dyDescent="0.2">
      <c r="A58" s="417" t="str">
        <f>Capacidades!L1254</f>
        <v xml:space="preserve">       </v>
      </c>
      <c r="B58" s="235" t="str">
        <f>Capacidades!M1254</f>
        <v xml:space="preserve">   </v>
      </c>
      <c r="C58" s="236"/>
      <c r="D58" s="13">
        <f>Organización_Modular!F138</f>
        <v>0</v>
      </c>
      <c r="E58" s="13">
        <f>Organización_Modular!G138</f>
        <v>0</v>
      </c>
      <c r="F58" s="13">
        <f>Organización_Modular!H138</f>
        <v>0</v>
      </c>
      <c r="G58" s="13">
        <f>Organización_Modular!I138</f>
        <v>0</v>
      </c>
      <c r="H58" s="14">
        <f>SUM(F58:G58)</f>
        <v>0</v>
      </c>
      <c r="I58" s="14">
        <f>F58*16</f>
        <v>0</v>
      </c>
      <c r="J58" s="14">
        <f>G58*32</f>
        <v>0</v>
      </c>
      <c r="K58" s="14">
        <f>SUM(I58:J58)</f>
        <v>0</v>
      </c>
      <c r="L58" s="413"/>
      <c r="M58" s="115" t="str">
        <f t="shared" si="0"/>
        <v xml:space="preserve">   </v>
      </c>
    </row>
    <row r="59" spans="1:13" x14ac:dyDescent="0.2">
      <c r="A59" s="418"/>
      <c r="B59" s="235" t="str">
        <f>Capacidades!M1255</f>
        <v xml:space="preserve">   </v>
      </c>
      <c r="C59" s="236"/>
      <c r="D59" s="15"/>
      <c r="E59" s="15"/>
      <c r="F59" s="15"/>
      <c r="G59" s="15"/>
      <c r="H59" s="16"/>
      <c r="I59" s="16"/>
      <c r="J59" s="16"/>
      <c r="K59" s="16"/>
      <c r="L59" s="414"/>
      <c r="M59" s="115" t="str">
        <f t="shared" si="0"/>
        <v xml:space="preserve">   </v>
      </c>
    </row>
    <row r="60" spans="1:13" x14ac:dyDescent="0.2">
      <c r="A60" s="418"/>
      <c r="B60" s="235" t="str">
        <f>Capacidades!M1256</f>
        <v xml:space="preserve">   </v>
      </c>
      <c r="C60" s="236"/>
      <c r="D60" s="15"/>
      <c r="E60" s="15"/>
      <c r="F60" s="15"/>
      <c r="G60" s="15"/>
      <c r="H60" s="16"/>
      <c r="I60" s="16"/>
      <c r="J60" s="16"/>
      <c r="K60" s="16"/>
      <c r="L60" s="414"/>
      <c r="M60" s="115" t="str">
        <f t="shared" si="0"/>
        <v xml:space="preserve">   </v>
      </c>
    </row>
    <row r="61" spans="1:13" x14ac:dyDescent="0.2">
      <c r="A61" s="418"/>
      <c r="B61" s="235" t="str">
        <f>Capacidades!M1257</f>
        <v xml:space="preserve">   </v>
      </c>
      <c r="C61" s="236"/>
      <c r="D61" s="15"/>
      <c r="E61" s="15"/>
      <c r="F61" s="15"/>
      <c r="G61" s="15"/>
      <c r="H61" s="16"/>
      <c r="I61" s="16"/>
      <c r="J61" s="16"/>
      <c r="K61" s="16"/>
      <c r="L61" s="414"/>
      <c r="M61" s="115" t="str">
        <f t="shared" si="0"/>
        <v xml:space="preserve">   </v>
      </c>
    </row>
    <row r="62" spans="1:13" x14ac:dyDescent="0.2">
      <c r="A62" s="418"/>
      <c r="B62" s="235" t="str">
        <f>Capacidades!M1258</f>
        <v xml:space="preserve">   </v>
      </c>
      <c r="C62" s="236"/>
      <c r="D62" s="15"/>
      <c r="E62" s="15"/>
      <c r="F62" s="15"/>
      <c r="G62" s="15"/>
      <c r="H62" s="16"/>
      <c r="I62" s="16"/>
      <c r="J62" s="16"/>
      <c r="K62" s="16"/>
      <c r="L62" s="414"/>
      <c r="M62" s="115" t="str">
        <f t="shared" si="0"/>
        <v xml:space="preserve">   </v>
      </c>
    </row>
    <row r="63" spans="1:13" x14ac:dyDescent="0.2">
      <c r="A63" s="418"/>
      <c r="B63" s="235" t="str">
        <f>Capacidades!M1259</f>
        <v xml:space="preserve">   </v>
      </c>
      <c r="C63" s="236"/>
      <c r="D63" s="15"/>
      <c r="E63" s="15"/>
      <c r="F63" s="15"/>
      <c r="G63" s="15"/>
      <c r="H63" s="16"/>
      <c r="I63" s="16"/>
      <c r="J63" s="16"/>
      <c r="K63" s="16"/>
      <c r="L63" s="414"/>
      <c r="M63" s="115" t="str">
        <f t="shared" si="0"/>
        <v xml:space="preserve">   </v>
      </c>
    </row>
    <row r="64" spans="1:13" x14ac:dyDescent="0.2">
      <c r="A64" s="418"/>
      <c r="B64" s="235" t="str">
        <f>Capacidades!M1260</f>
        <v xml:space="preserve">   </v>
      </c>
      <c r="C64" s="236"/>
      <c r="D64" s="15"/>
      <c r="E64" s="15"/>
      <c r="F64" s="15"/>
      <c r="G64" s="15"/>
      <c r="H64" s="16"/>
      <c r="I64" s="16"/>
      <c r="J64" s="16"/>
      <c r="K64" s="16"/>
      <c r="L64" s="414"/>
      <c r="M64" s="115" t="str">
        <f t="shared" si="0"/>
        <v xml:space="preserve">   </v>
      </c>
    </row>
    <row r="65" spans="1:13" x14ac:dyDescent="0.2">
      <c r="A65" s="418"/>
      <c r="B65" s="235" t="str">
        <f>Capacidades!M1261</f>
        <v xml:space="preserve">   </v>
      </c>
      <c r="C65" s="236"/>
      <c r="D65" s="15"/>
      <c r="E65" s="15"/>
      <c r="F65" s="15"/>
      <c r="G65" s="15"/>
      <c r="H65" s="16"/>
      <c r="I65" s="16"/>
      <c r="J65" s="16"/>
      <c r="K65" s="16"/>
      <c r="L65" s="414"/>
      <c r="M65" s="115" t="str">
        <f t="shared" si="0"/>
        <v xml:space="preserve">   </v>
      </c>
    </row>
    <row r="66" spans="1:13" x14ac:dyDescent="0.2">
      <c r="A66" s="418"/>
      <c r="B66" s="235" t="str">
        <f>Capacidades!M1262</f>
        <v xml:space="preserve">   </v>
      </c>
      <c r="C66" s="236"/>
      <c r="D66" s="15"/>
      <c r="E66" s="15"/>
      <c r="F66" s="15"/>
      <c r="G66" s="15"/>
      <c r="H66" s="16"/>
      <c r="I66" s="16"/>
      <c r="J66" s="16"/>
      <c r="K66" s="16"/>
      <c r="L66" s="414"/>
      <c r="M66" s="115" t="str">
        <f t="shared" si="0"/>
        <v xml:space="preserve">   </v>
      </c>
    </row>
    <row r="67" spans="1:13" x14ac:dyDescent="0.2">
      <c r="A67" s="419"/>
      <c r="B67" s="235" t="str">
        <f>Capacidades!M1263</f>
        <v xml:space="preserve">   </v>
      </c>
      <c r="C67" s="236"/>
      <c r="D67" s="17"/>
      <c r="E67" s="17"/>
      <c r="F67" s="17"/>
      <c r="G67" s="17"/>
      <c r="H67" s="18"/>
      <c r="I67" s="18"/>
      <c r="J67" s="18"/>
      <c r="K67" s="18"/>
      <c r="L67" s="415"/>
      <c r="M67" s="115" t="str">
        <f t="shared" si="0"/>
        <v xml:space="preserve">   </v>
      </c>
    </row>
    <row r="68" spans="1:13" x14ac:dyDescent="0.2">
      <c r="A68" s="417" t="str">
        <f>Capacidades!L1264</f>
        <v xml:space="preserve">       </v>
      </c>
      <c r="B68" s="235" t="str">
        <f>Capacidades!M1264</f>
        <v xml:space="preserve">   </v>
      </c>
      <c r="C68" s="236"/>
      <c r="D68" s="13">
        <f>Organización_Modular!F139</f>
        <v>0</v>
      </c>
      <c r="E68" s="13">
        <f>Organización_Modular!G139</f>
        <v>0</v>
      </c>
      <c r="F68" s="13">
        <f>Organización_Modular!H139</f>
        <v>0</v>
      </c>
      <c r="G68" s="13">
        <f>Organización_Modular!I139</f>
        <v>0</v>
      </c>
      <c r="H68" s="14">
        <f>SUM(F68:G68)</f>
        <v>0</v>
      </c>
      <c r="I68" s="14">
        <f>F68*16</f>
        <v>0</v>
      </c>
      <c r="J68" s="14">
        <f>G68*32</f>
        <v>0</v>
      </c>
      <c r="K68" s="14">
        <f>SUM(I68:J68)</f>
        <v>0</v>
      </c>
      <c r="L68" s="413"/>
      <c r="M68" s="115" t="str">
        <f t="shared" si="0"/>
        <v xml:space="preserve">   </v>
      </c>
    </row>
    <row r="69" spans="1:13" x14ac:dyDescent="0.2">
      <c r="A69" s="418"/>
      <c r="B69" s="235" t="str">
        <f>Capacidades!M1265</f>
        <v xml:space="preserve">   </v>
      </c>
      <c r="C69" s="236"/>
      <c r="D69" s="15"/>
      <c r="E69" s="15"/>
      <c r="F69" s="15"/>
      <c r="G69" s="15"/>
      <c r="H69" s="16"/>
      <c r="I69" s="16"/>
      <c r="J69" s="16"/>
      <c r="K69" s="16"/>
      <c r="L69" s="414"/>
      <c r="M69" s="115" t="str">
        <f t="shared" si="0"/>
        <v xml:space="preserve">   </v>
      </c>
    </row>
    <row r="70" spans="1:13" x14ac:dyDescent="0.2">
      <c r="A70" s="418"/>
      <c r="B70" s="235" t="str">
        <f>Capacidades!M1266</f>
        <v xml:space="preserve">   </v>
      </c>
      <c r="C70" s="236"/>
      <c r="D70" s="15"/>
      <c r="E70" s="15"/>
      <c r="F70" s="15"/>
      <c r="G70" s="15"/>
      <c r="H70" s="16"/>
      <c r="I70" s="16"/>
      <c r="J70" s="16"/>
      <c r="K70" s="16"/>
      <c r="L70" s="414"/>
      <c r="M70" s="115" t="str">
        <f t="shared" si="0"/>
        <v xml:space="preserve">   </v>
      </c>
    </row>
    <row r="71" spans="1:13" x14ac:dyDescent="0.2">
      <c r="A71" s="418"/>
      <c r="B71" s="235" t="str">
        <f>Capacidades!M1267</f>
        <v xml:space="preserve">   </v>
      </c>
      <c r="C71" s="236"/>
      <c r="D71" s="15"/>
      <c r="E71" s="15"/>
      <c r="F71" s="15"/>
      <c r="G71" s="15"/>
      <c r="H71" s="16"/>
      <c r="I71" s="16"/>
      <c r="J71" s="16"/>
      <c r="K71" s="16"/>
      <c r="L71" s="414"/>
      <c r="M71" s="115" t="str">
        <f t="shared" si="0"/>
        <v xml:space="preserve">   </v>
      </c>
    </row>
    <row r="72" spans="1:13" x14ac:dyDescent="0.2">
      <c r="A72" s="418"/>
      <c r="B72" s="235" t="str">
        <f>Capacidades!M1268</f>
        <v xml:space="preserve">   </v>
      </c>
      <c r="C72" s="236"/>
      <c r="D72" s="15"/>
      <c r="E72" s="15"/>
      <c r="F72" s="15"/>
      <c r="G72" s="15"/>
      <c r="H72" s="16"/>
      <c r="I72" s="16"/>
      <c r="J72" s="16"/>
      <c r="K72" s="16"/>
      <c r="L72" s="414"/>
      <c r="M72" s="115" t="str">
        <f t="shared" si="0"/>
        <v xml:space="preserve">   </v>
      </c>
    </row>
    <row r="73" spans="1:13" x14ac:dyDescent="0.2">
      <c r="A73" s="418"/>
      <c r="B73" s="235" t="str">
        <f>Capacidades!M1269</f>
        <v xml:space="preserve">   </v>
      </c>
      <c r="C73" s="236"/>
      <c r="D73" s="15"/>
      <c r="E73" s="15"/>
      <c r="F73" s="15"/>
      <c r="G73" s="15"/>
      <c r="H73" s="16"/>
      <c r="I73" s="16"/>
      <c r="J73" s="16"/>
      <c r="K73" s="16"/>
      <c r="L73" s="414"/>
      <c r="M73" s="115" t="str">
        <f t="shared" si="0"/>
        <v xml:space="preserve">   </v>
      </c>
    </row>
    <row r="74" spans="1:13" x14ac:dyDescent="0.2">
      <c r="A74" s="418"/>
      <c r="B74" s="235" t="str">
        <f>Capacidades!M1270</f>
        <v xml:space="preserve">   </v>
      </c>
      <c r="C74" s="236"/>
      <c r="D74" s="15"/>
      <c r="E74" s="15"/>
      <c r="F74" s="15"/>
      <c r="G74" s="15"/>
      <c r="H74" s="16"/>
      <c r="I74" s="16"/>
      <c r="J74" s="16"/>
      <c r="K74" s="16"/>
      <c r="L74" s="414"/>
      <c r="M74" s="115" t="str">
        <f t="shared" si="0"/>
        <v xml:space="preserve">   </v>
      </c>
    </row>
    <row r="75" spans="1:13" x14ac:dyDescent="0.2">
      <c r="A75" s="418"/>
      <c r="B75" s="235" t="str">
        <f>Capacidades!M1271</f>
        <v xml:space="preserve">   </v>
      </c>
      <c r="C75" s="236"/>
      <c r="D75" s="15"/>
      <c r="E75" s="15"/>
      <c r="F75" s="15"/>
      <c r="G75" s="15"/>
      <c r="H75" s="16"/>
      <c r="I75" s="16"/>
      <c r="J75" s="16"/>
      <c r="K75" s="16"/>
      <c r="L75" s="414"/>
      <c r="M75" s="115" t="str">
        <f t="shared" si="0"/>
        <v xml:space="preserve">   </v>
      </c>
    </row>
    <row r="76" spans="1:13" x14ac:dyDescent="0.2">
      <c r="A76" s="418"/>
      <c r="B76" s="235" t="str">
        <f>Capacidades!M1272</f>
        <v xml:space="preserve">   </v>
      </c>
      <c r="C76" s="236"/>
      <c r="D76" s="15"/>
      <c r="E76" s="15"/>
      <c r="F76" s="15"/>
      <c r="G76" s="15"/>
      <c r="H76" s="16"/>
      <c r="I76" s="16"/>
      <c r="J76" s="16"/>
      <c r="K76" s="16"/>
      <c r="L76" s="414"/>
      <c r="M76" s="115" t="str">
        <f t="shared" si="0"/>
        <v xml:space="preserve">   </v>
      </c>
    </row>
    <row r="77" spans="1:13" x14ac:dyDescent="0.2">
      <c r="A77" s="419"/>
      <c r="B77" s="235" t="str">
        <f>Capacidades!M1273</f>
        <v xml:space="preserve">   </v>
      </c>
      <c r="C77" s="236"/>
      <c r="D77" s="17"/>
      <c r="E77" s="17"/>
      <c r="F77" s="17"/>
      <c r="G77" s="17"/>
      <c r="H77" s="18"/>
      <c r="I77" s="18"/>
      <c r="J77" s="18"/>
      <c r="K77" s="18"/>
      <c r="L77" s="415"/>
      <c r="M77" s="115" t="str">
        <f t="shared" si="0"/>
        <v xml:space="preserve">   </v>
      </c>
    </row>
    <row r="78" spans="1:13" x14ac:dyDescent="0.2">
      <c r="A78" s="417" t="str">
        <f>Capacidades!L1274</f>
        <v xml:space="preserve">       </v>
      </c>
      <c r="B78" s="235" t="str">
        <f>Capacidades!M1274</f>
        <v xml:space="preserve">   </v>
      </c>
      <c r="C78" s="236"/>
      <c r="D78" s="13">
        <f>Organización_Modular!F140</f>
        <v>0</v>
      </c>
      <c r="E78" s="13">
        <f>Organización_Modular!G140</f>
        <v>0</v>
      </c>
      <c r="F78" s="13">
        <f>Organización_Modular!H140</f>
        <v>0</v>
      </c>
      <c r="G78" s="13">
        <f>Organización_Modular!I140</f>
        <v>0</v>
      </c>
      <c r="H78" s="14">
        <f>SUM(F78:G78)</f>
        <v>0</v>
      </c>
      <c r="I78" s="14">
        <f>F78*16</f>
        <v>0</v>
      </c>
      <c r="J78" s="14">
        <f>G78*32</f>
        <v>0</v>
      </c>
      <c r="K78" s="14">
        <f>SUM(I78:J78)</f>
        <v>0</v>
      </c>
      <c r="L78" s="413"/>
      <c r="M78" s="115" t="str">
        <f t="shared" si="0"/>
        <v xml:space="preserve">   </v>
      </c>
    </row>
    <row r="79" spans="1:13" x14ac:dyDescent="0.2">
      <c r="A79" s="418"/>
      <c r="B79" s="235" t="str">
        <f>Capacidades!M1275</f>
        <v xml:space="preserve">   </v>
      </c>
      <c r="C79" s="236"/>
      <c r="D79" s="15"/>
      <c r="E79" s="15"/>
      <c r="F79" s="15"/>
      <c r="G79" s="15"/>
      <c r="H79" s="16"/>
      <c r="I79" s="16"/>
      <c r="J79" s="16"/>
      <c r="K79" s="16"/>
      <c r="L79" s="414"/>
      <c r="M79" s="115" t="str">
        <f t="shared" si="0"/>
        <v xml:space="preserve">   </v>
      </c>
    </row>
    <row r="80" spans="1:13" x14ac:dyDescent="0.2">
      <c r="A80" s="418"/>
      <c r="B80" s="235" t="str">
        <f>Capacidades!M1276</f>
        <v xml:space="preserve">   </v>
      </c>
      <c r="C80" s="236"/>
      <c r="D80" s="15"/>
      <c r="E80" s="15"/>
      <c r="F80" s="15"/>
      <c r="G80" s="15"/>
      <c r="H80" s="16"/>
      <c r="I80" s="16"/>
      <c r="J80" s="16"/>
      <c r="K80" s="16"/>
      <c r="L80" s="414"/>
      <c r="M80" s="115" t="str">
        <f t="shared" si="0"/>
        <v xml:space="preserve">   </v>
      </c>
    </row>
    <row r="81" spans="1:13" x14ac:dyDescent="0.2">
      <c r="A81" s="418"/>
      <c r="B81" s="235" t="str">
        <f>Capacidades!M1277</f>
        <v xml:space="preserve">   </v>
      </c>
      <c r="C81" s="236"/>
      <c r="D81" s="15"/>
      <c r="E81" s="15"/>
      <c r="F81" s="15"/>
      <c r="G81" s="15"/>
      <c r="H81" s="16"/>
      <c r="I81" s="16"/>
      <c r="J81" s="16"/>
      <c r="K81" s="16"/>
      <c r="L81" s="414"/>
      <c r="M81" s="115" t="str">
        <f t="shared" si="0"/>
        <v xml:space="preserve">   </v>
      </c>
    </row>
    <row r="82" spans="1:13" x14ac:dyDescent="0.2">
      <c r="A82" s="418"/>
      <c r="B82" s="235" t="str">
        <f>Capacidades!M1278</f>
        <v xml:space="preserve">   </v>
      </c>
      <c r="C82" s="236"/>
      <c r="D82" s="15"/>
      <c r="E82" s="15"/>
      <c r="F82" s="15"/>
      <c r="G82" s="15"/>
      <c r="H82" s="16"/>
      <c r="I82" s="16"/>
      <c r="J82" s="16"/>
      <c r="K82" s="16"/>
      <c r="L82" s="414"/>
      <c r="M82" s="115" t="str">
        <f t="shared" si="0"/>
        <v xml:space="preserve">   </v>
      </c>
    </row>
    <row r="83" spans="1:13" x14ac:dyDescent="0.2">
      <c r="A83" s="418"/>
      <c r="B83" s="235" t="str">
        <f>Capacidades!M1279</f>
        <v xml:space="preserve">   </v>
      </c>
      <c r="C83" s="236"/>
      <c r="D83" s="15"/>
      <c r="E83" s="15"/>
      <c r="F83" s="15"/>
      <c r="G83" s="15"/>
      <c r="H83" s="16"/>
      <c r="I83" s="16"/>
      <c r="J83" s="16"/>
      <c r="K83" s="16"/>
      <c r="L83" s="414"/>
      <c r="M83" s="115" t="str">
        <f t="shared" ref="M83:M146" si="1">B83</f>
        <v xml:space="preserve">   </v>
      </c>
    </row>
    <row r="84" spans="1:13" x14ac:dyDescent="0.2">
      <c r="A84" s="418"/>
      <c r="B84" s="235" t="str">
        <f>Capacidades!M1280</f>
        <v xml:space="preserve">   </v>
      </c>
      <c r="C84" s="236"/>
      <c r="D84" s="15"/>
      <c r="E84" s="15"/>
      <c r="F84" s="15"/>
      <c r="G84" s="15"/>
      <c r="H84" s="16"/>
      <c r="I84" s="16"/>
      <c r="J84" s="16"/>
      <c r="K84" s="16"/>
      <c r="L84" s="414"/>
      <c r="M84" s="115" t="str">
        <f t="shared" si="1"/>
        <v xml:space="preserve">   </v>
      </c>
    </row>
    <row r="85" spans="1:13" x14ac:dyDescent="0.2">
      <c r="A85" s="418"/>
      <c r="B85" s="235" t="str">
        <f>Capacidades!M1281</f>
        <v xml:space="preserve">   </v>
      </c>
      <c r="C85" s="236"/>
      <c r="D85" s="15"/>
      <c r="E85" s="15"/>
      <c r="F85" s="15"/>
      <c r="G85" s="15"/>
      <c r="H85" s="16"/>
      <c r="I85" s="16"/>
      <c r="J85" s="16"/>
      <c r="K85" s="16"/>
      <c r="L85" s="414"/>
      <c r="M85" s="115" t="str">
        <f t="shared" si="1"/>
        <v xml:space="preserve">   </v>
      </c>
    </row>
    <row r="86" spans="1:13" x14ac:dyDescent="0.2">
      <c r="A86" s="418"/>
      <c r="B86" s="235" t="str">
        <f>Capacidades!M1282</f>
        <v xml:space="preserve">   </v>
      </c>
      <c r="C86" s="236"/>
      <c r="D86" s="15"/>
      <c r="E86" s="15"/>
      <c r="F86" s="15"/>
      <c r="G86" s="15"/>
      <c r="H86" s="16"/>
      <c r="I86" s="16"/>
      <c r="J86" s="16"/>
      <c r="K86" s="16"/>
      <c r="L86" s="414"/>
      <c r="M86" s="115" t="str">
        <f t="shared" si="1"/>
        <v xml:space="preserve">   </v>
      </c>
    </row>
    <row r="87" spans="1:13" x14ac:dyDescent="0.2">
      <c r="A87" s="419"/>
      <c r="B87" s="235" t="str">
        <f>Capacidades!M1283</f>
        <v xml:space="preserve">   </v>
      </c>
      <c r="C87" s="236"/>
      <c r="D87" s="17"/>
      <c r="E87" s="17"/>
      <c r="F87" s="17"/>
      <c r="G87" s="17"/>
      <c r="H87" s="18"/>
      <c r="I87" s="18"/>
      <c r="J87" s="18"/>
      <c r="K87" s="18"/>
      <c r="L87" s="415"/>
      <c r="M87" s="115" t="str">
        <f t="shared" si="1"/>
        <v xml:space="preserve">   </v>
      </c>
    </row>
    <row r="88" spans="1:13" x14ac:dyDescent="0.2">
      <c r="A88" s="417" t="str">
        <f>Capacidades!L1284</f>
        <v xml:space="preserve">       </v>
      </c>
      <c r="B88" s="235" t="str">
        <f>Capacidades!M1284</f>
        <v xml:space="preserve">   </v>
      </c>
      <c r="C88" s="236"/>
      <c r="D88" s="13">
        <f>Organización_Modular!F141</f>
        <v>0</v>
      </c>
      <c r="E88" s="13">
        <f>Organización_Modular!G141</f>
        <v>0</v>
      </c>
      <c r="F88" s="13">
        <f>Organización_Modular!H141</f>
        <v>0</v>
      </c>
      <c r="G88" s="13">
        <f>Organización_Modular!I141</f>
        <v>0</v>
      </c>
      <c r="H88" s="14">
        <f>SUM(F88:G88)</f>
        <v>0</v>
      </c>
      <c r="I88" s="14">
        <f>F88*16</f>
        <v>0</v>
      </c>
      <c r="J88" s="14">
        <f>G88*32</f>
        <v>0</v>
      </c>
      <c r="K88" s="14">
        <f>SUM(I88:J88)</f>
        <v>0</v>
      </c>
      <c r="L88" s="413"/>
      <c r="M88" s="115" t="str">
        <f t="shared" si="1"/>
        <v xml:space="preserve">   </v>
      </c>
    </row>
    <row r="89" spans="1:13" x14ac:dyDescent="0.2">
      <c r="A89" s="418"/>
      <c r="B89" s="235" t="str">
        <f>Capacidades!M1285</f>
        <v xml:space="preserve">   </v>
      </c>
      <c r="C89" s="236"/>
      <c r="D89" s="15"/>
      <c r="E89" s="15"/>
      <c r="F89" s="15"/>
      <c r="G89" s="15"/>
      <c r="H89" s="16"/>
      <c r="I89" s="16"/>
      <c r="J89" s="16"/>
      <c r="K89" s="16"/>
      <c r="L89" s="414"/>
      <c r="M89" s="115" t="str">
        <f t="shared" si="1"/>
        <v xml:space="preserve">   </v>
      </c>
    </row>
    <row r="90" spans="1:13" x14ac:dyDescent="0.2">
      <c r="A90" s="418"/>
      <c r="B90" s="235" t="str">
        <f>Capacidades!M1286</f>
        <v xml:space="preserve">   </v>
      </c>
      <c r="C90" s="236"/>
      <c r="D90" s="15"/>
      <c r="E90" s="15"/>
      <c r="F90" s="15"/>
      <c r="G90" s="15"/>
      <c r="H90" s="16"/>
      <c r="I90" s="16"/>
      <c r="J90" s="16"/>
      <c r="K90" s="16"/>
      <c r="L90" s="414"/>
      <c r="M90" s="115" t="str">
        <f t="shared" si="1"/>
        <v xml:space="preserve">   </v>
      </c>
    </row>
    <row r="91" spans="1:13" x14ac:dyDescent="0.2">
      <c r="A91" s="418"/>
      <c r="B91" s="235" t="str">
        <f>Capacidades!M1287</f>
        <v xml:space="preserve">   </v>
      </c>
      <c r="C91" s="236"/>
      <c r="D91" s="15"/>
      <c r="E91" s="15"/>
      <c r="F91" s="15"/>
      <c r="G91" s="15"/>
      <c r="H91" s="16"/>
      <c r="I91" s="16"/>
      <c r="J91" s="16"/>
      <c r="K91" s="16"/>
      <c r="L91" s="414"/>
      <c r="M91" s="115" t="str">
        <f t="shared" si="1"/>
        <v xml:space="preserve">   </v>
      </c>
    </row>
    <row r="92" spans="1:13" x14ac:dyDescent="0.2">
      <c r="A92" s="418"/>
      <c r="B92" s="235" t="str">
        <f>Capacidades!M1288</f>
        <v xml:space="preserve">   </v>
      </c>
      <c r="C92" s="236"/>
      <c r="D92" s="15"/>
      <c r="E92" s="15"/>
      <c r="F92" s="15"/>
      <c r="G92" s="15"/>
      <c r="H92" s="16"/>
      <c r="I92" s="16"/>
      <c r="J92" s="16"/>
      <c r="K92" s="16"/>
      <c r="L92" s="414"/>
      <c r="M92" s="115" t="str">
        <f t="shared" si="1"/>
        <v xml:space="preserve">   </v>
      </c>
    </row>
    <row r="93" spans="1:13" x14ac:dyDescent="0.2">
      <c r="A93" s="418"/>
      <c r="B93" s="235" t="str">
        <f>Capacidades!M1289</f>
        <v xml:space="preserve">   </v>
      </c>
      <c r="C93" s="236"/>
      <c r="D93" s="15"/>
      <c r="E93" s="15"/>
      <c r="F93" s="15"/>
      <c r="G93" s="15"/>
      <c r="H93" s="16"/>
      <c r="I93" s="16"/>
      <c r="J93" s="16"/>
      <c r="K93" s="16"/>
      <c r="L93" s="414"/>
      <c r="M93" s="115" t="str">
        <f t="shared" si="1"/>
        <v xml:space="preserve">   </v>
      </c>
    </row>
    <row r="94" spans="1:13" x14ac:dyDescent="0.2">
      <c r="A94" s="418"/>
      <c r="B94" s="235" t="str">
        <f>Capacidades!M1290</f>
        <v xml:space="preserve">   </v>
      </c>
      <c r="C94" s="236"/>
      <c r="D94" s="15"/>
      <c r="E94" s="15"/>
      <c r="F94" s="15"/>
      <c r="G94" s="15"/>
      <c r="H94" s="16"/>
      <c r="I94" s="16"/>
      <c r="J94" s="16"/>
      <c r="K94" s="16"/>
      <c r="L94" s="414"/>
      <c r="M94" s="115" t="str">
        <f t="shared" si="1"/>
        <v xml:space="preserve">   </v>
      </c>
    </row>
    <row r="95" spans="1:13" x14ac:dyDescent="0.2">
      <c r="A95" s="418"/>
      <c r="B95" s="235" t="str">
        <f>Capacidades!M1291</f>
        <v xml:space="preserve">   </v>
      </c>
      <c r="C95" s="236"/>
      <c r="D95" s="15"/>
      <c r="E95" s="15"/>
      <c r="F95" s="15"/>
      <c r="G95" s="15"/>
      <c r="H95" s="16"/>
      <c r="I95" s="16"/>
      <c r="J95" s="16"/>
      <c r="K95" s="16"/>
      <c r="L95" s="414"/>
      <c r="M95" s="115" t="str">
        <f t="shared" si="1"/>
        <v xml:space="preserve">   </v>
      </c>
    </row>
    <row r="96" spans="1:13" x14ac:dyDescent="0.2">
      <c r="A96" s="418"/>
      <c r="B96" s="235" t="str">
        <f>Capacidades!M1292</f>
        <v xml:space="preserve">   </v>
      </c>
      <c r="C96" s="236"/>
      <c r="D96" s="15"/>
      <c r="E96" s="15"/>
      <c r="F96" s="15"/>
      <c r="G96" s="15"/>
      <c r="H96" s="16"/>
      <c r="I96" s="16"/>
      <c r="J96" s="16"/>
      <c r="K96" s="16"/>
      <c r="L96" s="414"/>
      <c r="M96" s="115" t="str">
        <f t="shared" si="1"/>
        <v xml:space="preserve">   </v>
      </c>
    </row>
    <row r="97" spans="1:13" x14ac:dyDescent="0.2">
      <c r="A97" s="419"/>
      <c r="B97" s="235" t="str">
        <f>Capacidades!M1293</f>
        <v xml:space="preserve">   </v>
      </c>
      <c r="C97" s="236"/>
      <c r="D97" s="17"/>
      <c r="E97" s="17"/>
      <c r="F97" s="17"/>
      <c r="G97" s="17"/>
      <c r="H97" s="18"/>
      <c r="I97" s="18"/>
      <c r="J97" s="18"/>
      <c r="K97" s="18"/>
      <c r="L97" s="415"/>
      <c r="M97" s="115" t="str">
        <f t="shared" si="1"/>
        <v xml:space="preserve">   </v>
      </c>
    </row>
    <row r="98" spans="1:13" x14ac:dyDescent="0.2">
      <c r="A98" s="417" t="str">
        <f>Capacidades!L1294</f>
        <v xml:space="preserve">       </v>
      </c>
      <c r="B98" s="235" t="str">
        <f>Capacidades!M1294</f>
        <v xml:space="preserve">   </v>
      </c>
      <c r="C98" s="236"/>
      <c r="D98" s="13">
        <f>Organización_Modular!F142</f>
        <v>0</v>
      </c>
      <c r="E98" s="13">
        <f>Organización_Modular!G142</f>
        <v>0</v>
      </c>
      <c r="F98" s="13">
        <f>Organización_Modular!H142</f>
        <v>0</v>
      </c>
      <c r="G98" s="13">
        <f>Organización_Modular!I142</f>
        <v>0</v>
      </c>
      <c r="H98" s="14">
        <f>SUM(F98:G98)</f>
        <v>0</v>
      </c>
      <c r="I98" s="14">
        <f>F98*16</f>
        <v>0</v>
      </c>
      <c r="J98" s="14">
        <f>G98*32</f>
        <v>0</v>
      </c>
      <c r="K98" s="14">
        <f>SUM(I98:J98)</f>
        <v>0</v>
      </c>
      <c r="L98" s="413"/>
      <c r="M98" s="115" t="str">
        <f t="shared" si="1"/>
        <v xml:space="preserve">   </v>
      </c>
    </row>
    <row r="99" spans="1:13" x14ac:dyDescent="0.2">
      <c r="A99" s="418"/>
      <c r="B99" s="235" t="str">
        <f>Capacidades!M1295</f>
        <v xml:space="preserve">   </v>
      </c>
      <c r="C99" s="236"/>
      <c r="D99" s="15"/>
      <c r="E99" s="15"/>
      <c r="F99" s="15"/>
      <c r="G99" s="15"/>
      <c r="H99" s="16"/>
      <c r="I99" s="16"/>
      <c r="J99" s="16"/>
      <c r="K99" s="16"/>
      <c r="L99" s="414"/>
      <c r="M99" s="115" t="str">
        <f t="shared" si="1"/>
        <v xml:space="preserve">   </v>
      </c>
    </row>
    <row r="100" spans="1:13" x14ac:dyDescent="0.2">
      <c r="A100" s="418"/>
      <c r="B100" s="235" t="str">
        <f>Capacidades!M1296</f>
        <v xml:space="preserve">   </v>
      </c>
      <c r="C100" s="236"/>
      <c r="D100" s="15"/>
      <c r="E100" s="15"/>
      <c r="F100" s="15"/>
      <c r="G100" s="15"/>
      <c r="H100" s="16"/>
      <c r="I100" s="16"/>
      <c r="J100" s="16"/>
      <c r="K100" s="16"/>
      <c r="L100" s="414"/>
      <c r="M100" s="115" t="str">
        <f t="shared" si="1"/>
        <v xml:space="preserve">   </v>
      </c>
    </row>
    <row r="101" spans="1:13" x14ac:dyDescent="0.2">
      <c r="A101" s="418"/>
      <c r="B101" s="235" t="str">
        <f>Capacidades!M1297</f>
        <v xml:space="preserve">   </v>
      </c>
      <c r="C101" s="236"/>
      <c r="D101" s="15"/>
      <c r="E101" s="15"/>
      <c r="F101" s="15"/>
      <c r="G101" s="15"/>
      <c r="H101" s="16"/>
      <c r="I101" s="16"/>
      <c r="J101" s="16"/>
      <c r="K101" s="16"/>
      <c r="L101" s="414"/>
      <c r="M101" s="115" t="str">
        <f t="shared" si="1"/>
        <v xml:space="preserve">   </v>
      </c>
    </row>
    <row r="102" spans="1:13" x14ac:dyDescent="0.2">
      <c r="A102" s="418"/>
      <c r="B102" s="235" t="str">
        <f>Capacidades!M1298</f>
        <v xml:space="preserve">   </v>
      </c>
      <c r="C102" s="236"/>
      <c r="D102" s="15"/>
      <c r="E102" s="15"/>
      <c r="F102" s="15"/>
      <c r="G102" s="15"/>
      <c r="H102" s="16"/>
      <c r="I102" s="16"/>
      <c r="J102" s="16"/>
      <c r="K102" s="16"/>
      <c r="L102" s="414"/>
      <c r="M102" s="115" t="str">
        <f t="shared" si="1"/>
        <v xml:space="preserve">   </v>
      </c>
    </row>
    <row r="103" spans="1:13" x14ac:dyDescent="0.2">
      <c r="A103" s="418"/>
      <c r="B103" s="235" t="str">
        <f>Capacidades!M1299</f>
        <v xml:space="preserve">   </v>
      </c>
      <c r="C103" s="236"/>
      <c r="D103" s="15"/>
      <c r="E103" s="15"/>
      <c r="F103" s="15"/>
      <c r="G103" s="15"/>
      <c r="H103" s="16"/>
      <c r="I103" s="16"/>
      <c r="J103" s="16"/>
      <c r="K103" s="16"/>
      <c r="L103" s="414"/>
      <c r="M103" s="115" t="str">
        <f t="shared" si="1"/>
        <v xml:space="preserve">   </v>
      </c>
    </row>
    <row r="104" spans="1:13" x14ac:dyDescent="0.2">
      <c r="A104" s="418"/>
      <c r="B104" s="235" t="str">
        <f>Capacidades!M1300</f>
        <v xml:space="preserve">   </v>
      </c>
      <c r="C104" s="236"/>
      <c r="D104" s="15"/>
      <c r="E104" s="15"/>
      <c r="F104" s="15"/>
      <c r="G104" s="15"/>
      <c r="H104" s="16"/>
      <c r="I104" s="16"/>
      <c r="J104" s="16"/>
      <c r="K104" s="16"/>
      <c r="L104" s="414"/>
      <c r="M104" s="115" t="str">
        <f t="shared" si="1"/>
        <v xml:space="preserve">   </v>
      </c>
    </row>
    <row r="105" spans="1:13" x14ac:dyDescent="0.2">
      <c r="A105" s="418"/>
      <c r="B105" s="235" t="str">
        <f>Capacidades!M1301</f>
        <v xml:space="preserve">   </v>
      </c>
      <c r="C105" s="236"/>
      <c r="D105" s="15"/>
      <c r="E105" s="15"/>
      <c r="F105" s="15"/>
      <c r="G105" s="15"/>
      <c r="H105" s="16"/>
      <c r="I105" s="16"/>
      <c r="J105" s="16"/>
      <c r="K105" s="16"/>
      <c r="L105" s="414"/>
      <c r="M105" s="115" t="str">
        <f t="shared" si="1"/>
        <v xml:space="preserve">   </v>
      </c>
    </row>
    <row r="106" spans="1:13" x14ac:dyDescent="0.2">
      <c r="A106" s="418"/>
      <c r="B106" s="235" t="str">
        <f>Capacidades!M1302</f>
        <v xml:space="preserve">   </v>
      </c>
      <c r="C106" s="236"/>
      <c r="D106" s="15"/>
      <c r="E106" s="15"/>
      <c r="F106" s="15"/>
      <c r="G106" s="15"/>
      <c r="H106" s="16"/>
      <c r="I106" s="16"/>
      <c r="J106" s="16"/>
      <c r="K106" s="16"/>
      <c r="L106" s="414"/>
      <c r="M106" s="115" t="str">
        <f t="shared" si="1"/>
        <v xml:space="preserve">   </v>
      </c>
    </row>
    <row r="107" spans="1:13" x14ac:dyDescent="0.2">
      <c r="A107" s="419"/>
      <c r="B107" s="235" t="str">
        <f>Capacidades!M1303</f>
        <v xml:space="preserve">   </v>
      </c>
      <c r="C107" s="236"/>
      <c r="D107" s="17"/>
      <c r="E107" s="17"/>
      <c r="F107" s="17"/>
      <c r="G107" s="17"/>
      <c r="H107" s="18"/>
      <c r="I107" s="18"/>
      <c r="J107" s="18"/>
      <c r="K107" s="18"/>
      <c r="L107" s="415"/>
      <c r="M107" s="115" t="str">
        <f t="shared" si="1"/>
        <v xml:space="preserve">   </v>
      </c>
    </row>
    <row r="108" spans="1:13" x14ac:dyDescent="0.2">
      <c r="A108" s="417" t="str">
        <f>Capacidades!L1304</f>
        <v xml:space="preserve">       </v>
      </c>
      <c r="B108" s="235" t="str">
        <f>Capacidades!M1304</f>
        <v xml:space="preserve">   </v>
      </c>
      <c r="C108" s="236"/>
      <c r="D108" s="13">
        <f>Organización_Modular!F143</f>
        <v>0</v>
      </c>
      <c r="E108" s="13">
        <f>Organización_Modular!G143</f>
        <v>0</v>
      </c>
      <c r="F108" s="13">
        <f>Organización_Modular!H143</f>
        <v>0</v>
      </c>
      <c r="G108" s="13">
        <f>Organización_Modular!I143</f>
        <v>0</v>
      </c>
      <c r="H108" s="14">
        <f>SUM(F108:G108)</f>
        <v>0</v>
      </c>
      <c r="I108" s="14">
        <f>F108*16</f>
        <v>0</v>
      </c>
      <c r="J108" s="14">
        <f>G108*32</f>
        <v>0</v>
      </c>
      <c r="K108" s="14">
        <f>SUM(I108:J108)</f>
        <v>0</v>
      </c>
      <c r="L108" s="413"/>
      <c r="M108" s="115" t="str">
        <f t="shared" si="1"/>
        <v xml:space="preserve">   </v>
      </c>
    </row>
    <row r="109" spans="1:13" x14ac:dyDescent="0.2">
      <c r="A109" s="418"/>
      <c r="B109" s="235" t="str">
        <f>Capacidades!M1305</f>
        <v xml:space="preserve">   </v>
      </c>
      <c r="C109" s="236"/>
      <c r="D109" s="15"/>
      <c r="E109" s="15"/>
      <c r="F109" s="15"/>
      <c r="G109" s="15"/>
      <c r="H109" s="16"/>
      <c r="I109" s="16"/>
      <c r="J109" s="16"/>
      <c r="K109" s="16"/>
      <c r="L109" s="414"/>
      <c r="M109" s="115" t="str">
        <f t="shared" si="1"/>
        <v xml:space="preserve">   </v>
      </c>
    </row>
    <row r="110" spans="1:13" x14ac:dyDescent="0.2">
      <c r="A110" s="418"/>
      <c r="B110" s="235" t="str">
        <f>Capacidades!M1306</f>
        <v xml:space="preserve">   </v>
      </c>
      <c r="C110" s="236"/>
      <c r="D110" s="15"/>
      <c r="E110" s="15"/>
      <c r="F110" s="15"/>
      <c r="G110" s="15"/>
      <c r="H110" s="16"/>
      <c r="I110" s="16"/>
      <c r="J110" s="16"/>
      <c r="K110" s="16"/>
      <c r="L110" s="414"/>
      <c r="M110" s="115" t="str">
        <f t="shared" si="1"/>
        <v xml:space="preserve">   </v>
      </c>
    </row>
    <row r="111" spans="1:13" x14ac:dyDescent="0.2">
      <c r="A111" s="418"/>
      <c r="B111" s="235" t="str">
        <f>Capacidades!M1307</f>
        <v xml:space="preserve">   </v>
      </c>
      <c r="C111" s="236"/>
      <c r="D111" s="15"/>
      <c r="E111" s="15"/>
      <c r="F111" s="15"/>
      <c r="G111" s="15"/>
      <c r="H111" s="16"/>
      <c r="I111" s="16"/>
      <c r="J111" s="16"/>
      <c r="K111" s="16"/>
      <c r="L111" s="414"/>
      <c r="M111" s="115" t="str">
        <f t="shared" si="1"/>
        <v xml:space="preserve">   </v>
      </c>
    </row>
    <row r="112" spans="1:13" x14ac:dyDescent="0.2">
      <c r="A112" s="418"/>
      <c r="B112" s="235" t="str">
        <f>Capacidades!M1308</f>
        <v xml:space="preserve">   </v>
      </c>
      <c r="C112" s="236"/>
      <c r="D112" s="15"/>
      <c r="E112" s="15"/>
      <c r="F112" s="15"/>
      <c r="G112" s="15"/>
      <c r="H112" s="16"/>
      <c r="I112" s="16"/>
      <c r="J112" s="16"/>
      <c r="K112" s="16"/>
      <c r="L112" s="414"/>
      <c r="M112" s="115" t="str">
        <f t="shared" si="1"/>
        <v xml:space="preserve">   </v>
      </c>
    </row>
    <row r="113" spans="1:13" x14ac:dyDescent="0.2">
      <c r="A113" s="418"/>
      <c r="B113" s="235" t="str">
        <f>Capacidades!M1309</f>
        <v xml:space="preserve">   </v>
      </c>
      <c r="C113" s="236"/>
      <c r="D113" s="15"/>
      <c r="E113" s="15"/>
      <c r="F113" s="15"/>
      <c r="G113" s="15"/>
      <c r="H113" s="16"/>
      <c r="I113" s="16"/>
      <c r="J113" s="16"/>
      <c r="K113" s="16"/>
      <c r="L113" s="414"/>
      <c r="M113" s="115" t="str">
        <f t="shared" si="1"/>
        <v xml:space="preserve">   </v>
      </c>
    </row>
    <row r="114" spans="1:13" x14ac:dyDescent="0.2">
      <c r="A114" s="418"/>
      <c r="B114" s="235" t="str">
        <f>Capacidades!M1310</f>
        <v xml:space="preserve">   </v>
      </c>
      <c r="C114" s="236"/>
      <c r="D114" s="15"/>
      <c r="E114" s="15"/>
      <c r="F114" s="15"/>
      <c r="G114" s="15"/>
      <c r="H114" s="16"/>
      <c r="I114" s="16"/>
      <c r="J114" s="16"/>
      <c r="K114" s="16"/>
      <c r="L114" s="414"/>
      <c r="M114" s="115" t="str">
        <f t="shared" si="1"/>
        <v xml:space="preserve">   </v>
      </c>
    </row>
    <row r="115" spans="1:13" x14ac:dyDescent="0.2">
      <c r="A115" s="418"/>
      <c r="B115" s="235" t="str">
        <f>Capacidades!M1311</f>
        <v xml:space="preserve">   </v>
      </c>
      <c r="C115" s="236"/>
      <c r="D115" s="15"/>
      <c r="E115" s="15"/>
      <c r="F115" s="15"/>
      <c r="G115" s="15"/>
      <c r="H115" s="16"/>
      <c r="I115" s="16"/>
      <c r="J115" s="16"/>
      <c r="K115" s="16"/>
      <c r="L115" s="414"/>
      <c r="M115" s="115" t="str">
        <f t="shared" si="1"/>
        <v xml:space="preserve">   </v>
      </c>
    </row>
    <row r="116" spans="1:13" x14ac:dyDescent="0.2">
      <c r="A116" s="418"/>
      <c r="B116" s="235" t="str">
        <f>Capacidades!M1312</f>
        <v xml:space="preserve">   </v>
      </c>
      <c r="C116" s="236"/>
      <c r="D116" s="15"/>
      <c r="E116" s="15"/>
      <c r="F116" s="15"/>
      <c r="G116" s="15"/>
      <c r="H116" s="16"/>
      <c r="I116" s="16"/>
      <c r="J116" s="16"/>
      <c r="K116" s="16"/>
      <c r="L116" s="414"/>
      <c r="M116" s="115" t="str">
        <f t="shared" si="1"/>
        <v xml:space="preserve">   </v>
      </c>
    </row>
    <row r="117" spans="1:13" x14ac:dyDescent="0.2">
      <c r="A117" s="419"/>
      <c r="B117" s="235" t="str">
        <f>Capacidades!M1313</f>
        <v xml:space="preserve">   </v>
      </c>
      <c r="C117" s="236"/>
      <c r="D117" s="17"/>
      <c r="E117" s="17"/>
      <c r="F117" s="17"/>
      <c r="G117" s="17"/>
      <c r="H117" s="18"/>
      <c r="I117" s="18"/>
      <c r="J117" s="18"/>
      <c r="K117" s="18"/>
      <c r="L117" s="415"/>
      <c r="M117" s="115" t="str">
        <f t="shared" si="1"/>
        <v xml:space="preserve">   </v>
      </c>
    </row>
    <row r="118" spans="1:13" x14ac:dyDescent="0.2">
      <c r="A118" s="417" t="str">
        <f>Capacidades!L1314</f>
        <v xml:space="preserve">       </v>
      </c>
      <c r="B118" s="235" t="str">
        <f>Capacidades!M1314</f>
        <v xml:space="preserve">   </v>
      </c>
      <c r="C118" s="236"/>
      <c r="D118" s="13">
        <f>Organización_Modular!F144</f>
        <v>0</v>
      </c>
      <c r="E118" s="13">
        <f>Organización_Modular!G144</f>
        <v>0</v>
      </c>
      <c r="F118" s="13">
        <f>Organización_Modular!H144</f>
        <v>0</v>
      </c>
      <c r="G118" s="13">
        <f>Organización_Modular!I144</f>
        <v>0</v>
      </c>
      <c r="H118" s="14">
        <f>SUM(F118:G118)</f>
        <v>0</v>
      </c>
      <c r="I118" s="14">
        <f>F118*16</f>
        <v>0</v>
      </c>
      <c r="J118" s="14">
        <f>G118*32</f>
        <v>0</v>
      </c>
      <c r="K118" s="14">
        <f>SUM(I118:J118)</f>
        <v>0</v>
      </c>
      <c r="L118" s="413"/>
      <c r="M118" s="115" t="str">
        <f t="shared" si="1"/>
        <v xml:space="preserve">   </v>
      </c>
    </row>
    <row r="119" spans="1:13" x14ac:dyDescent="0.2">
      <c r="A119" s="418"/>
      <c r="B119" s="235" t="str">
        <f>Capacidades!M1315</f>
        <v xml:space="preserve">   </v>
      </c>
      <c r="C119" s="236"/>
      <c r="D119" s="15"/>
      <c r="E119" s="15"/>
      <c r="F119" s="15"/>
      <c r="G119" s="15"/>
      <c r="H119" s="16"/>
      <c r="I119" s="16"/>
      <c r="J119" s="16"/>
      <c r="K119" s="16"/>
      <c r="L119" s="414"/>
      <c r="M119" s="115" t="str">
        <f t="shared" si="1"/>
        <v xml:space="preserve">   </v>
      </c>
    </row>
    <row r="120" spans="1:13" x14ac:dyDescent="0.2">
      <c r="A120" s="418"/>
      <c r="B120" s="235" t="str">
        <f>Capacidades!M1316</f>
        <v xml:space="preserve">   </v>
      </c>
      <c r="C120" s="236"/>
      <c r="D120" s="15"/>
      <c r="E120" s="15"/>
      <c r="F120" s="15"/>
      <c r="G120" s="15"/>
      <c r="H120" s="16"/>
      <c r="I120" s="16"/>
      <c r="J120" s="16"/>
      <c r="K120" s="16"/>
      <c r="L120" s="414"/>
      <c r="M120" s="115" t="str">
        <f t="shared" si="1"/>
        <v xml:space="preserve">   </v>
      </c>
    </row>
    <row r="121" spans="1:13" x14ac:dyDescent="0.2">
      <c r="A121" s="418"/>
      <c r="B121" s="235" t="str">
        <f>Capacidades!M1317</f>
        <v xml:space="preserve">   </v>
      </c>
      <c r="C121" s="236"/>
      <c r="D121" s="15"/>
      <c r="E121" s="15"/>
      <c r="F121" s="15"/>
      <c r="G121" s="15"/>
      <c r="H121" s="16"/>
      <c r="I121" s="16"/>
      <c r="J121" s="16"/>
      <c r="K121" s="16"/>
      <c r="L121" s="414"/>
      <c r="M121" s="115" t="str">
        <f t="shared" si="1"/>
        <v xml:space="preserve">   </v>
      </c>
    </row>
    <row r="122" spans="1:13" x14ac:dyDescent="0.2">
      <c r="A122" s="418"/>
      <c r="B122" s="235" t="str">
        <f>Capacidades!M1318</f>
        <v xml:space="preserve">   </v>
      </c>
      <c r="C122" s="236"/>
      <c r="D122" s="15"/>
      <c r="E122" s="15"/>
      <c r="F122" s="15"/>
      <c r="G122" s="15"/>
      <c r="H122" s="16"/>
      <c r="I122" s="16"/>
      <c r="J122" s="16"/>
      <c r="K122" s="16"/>
      <c r="L122" s="414"/>
      <c r="M122" s="115" t="str">
        <f t="shared" si="1"/>
        <v xml:space="preserve">   </v>
      </c>
    </row>
    <row r="123" spans="1:13" x14ac:dyDescent="0.2">
      <c r="A123" s="418"/>
      <c r="B123" s="235" t="str">
        <f>Capacidades!M1319</f>
        <v xml:space="preserve">   </v>
      </c>
      <c r="C123" s="236"/>
      <c r="D123" s="15"/>
      <c r="E123" s="15"/>
      <c r="F123" s="15"/>
      <c r="G123" s="15"/>
      <c r="H123" s="16"/>
      <c r="I123" s="16"/>
      <c r="J123" s="16"/>
      <c r="K123" s="16"/>
      <c r="L123" s="414"/>
      <c r="M123" s="115" t="str">
        <f t="shared" si="1"/>
        <v xml:space="preserve">   </v>
      </c>
    </row>
    <row r="124" spans="1:13" x14ac:dyDescent="0.2">
      <c r="A124" s="418"/>
      <c r="B124" s="235" t="str">
        <f>Capacidades!M1320</f>
        <v xml:space="preserve">   </v>
      </c>
      <c r="C124" s="236"/>
      <c r="D124" s="15"/>
      <c r="E124" s="15"/>
      <c r="F124" s="15"/>
      <c r="G124" s="15"/>
      <c r="H124" s="16"/>
      <c r="I124" s="16"/>
      <c r="J124" s="16"/>
      <c r="K124" s="16"/>
      <c r="L124" s="414"/>
      <c r="M124" s="115" t="str">
        <f t="shared" si="1"/>
        <v xml:space="preserve">   </v>
      </c>
    </row>
    <row r="125" spans="1:13" x14ac:dyDescent="0.2">
      <c r="A125" s="418"/>
      <c r="B125" s="235" t="str">
        <f>Capacidades!M1321</f>
        <v xml:space="preserve">   </v>
      </c>
      <c r="C125" s="236"/>
      <c r="D125" s="15"/>
      <c r="E125" s="15"/>
      <c r="F125" s="15"/>
      <c r="G125" s="15"/>
      <c r="H125" s="16"/>
      <c r="I125" s="16"/>
      <c r="J125" s="16"/>
      <c r="K125" s="16"/>
      <c r="L125" s="414"/>
      <c r="M125" s="115" t="str">
        <f t="shared" si="1"/>
        <v xml:space="preserve">   </v>
      </c>
    </row>
    <row r="126" spans="1:13" x14ac:dyDescent="0.2">
      <c r="A126" s="418"/>
      <c r="B126" s="235" t="str">
        <f>Capacidades!M1322</f>
        <v xml:space="preserve">   </v>
      </c>
      <c r="C126" s="236"/>
      <c r="D126" s="15"/>
      <c r="E126" s="15"/>
      <c r="F126" s="15"/>
      <c r="G126" s="15"/>
      <c r="H126" s="16"/>
      <c r="I126" s="16"/>
      <c r="J126" s="16"/>
      <c r="K126" s="16"/>
      <c r="L126" s="414"/>
      <c r="M126" s="115" t="str">
        <f t="shared" si="1"/>
        <v xml:space="preserve">   </v>
      </c>
    </row>
    <row r="127" spans="1:13" x14ac:dyDescent="0.2">
      <c r="A127" s="419"/>
      <c r="B127" s="235" t="str">
        <f>Capacidades!M1323</f>
        <v xml:space="preserve">   </v>
      </c>
      <c r="C127" s="236"/>
      <c r="D127" s="17"/>
      <c r="E127" s="17"/>
      <c r="F127" s="17"/>
      <c r="G127" s="17"/>
      <c r="H127" s="18"/>
      <c r="I127" s="18"/>
      <c r="J127" s="18"/>
      <c r="K127" s="18"/>
      <c r="L127" s="415"/>
      <c r="M127" s="115" t="str">
        <f t="shared" si="1"/>
        <v xml:space="preserve">   </v>
      </c>
    </row>
    <row r="128" spans="1:13" x14ac:dyDescent="0.2">
      <c r="A128" s="417" t="str">
        <f>Capacidades!L1324</f>
        <v xml:space="preserve">       </v>
      </c>
      <c r="B128" s="235" t="str">
        <f>Capacidades!M1324</f>
        <v xml:space="preserve">   </v>
      </c>
      <c r="C128" s="236"/>
      <c r="D128" s="13">
        <f>Organización_Modular!F145</f>
        <v>0</v>
      </c>
      <c r="E128" s="13">
        <f>Organización_Modular!G145</f>
        <v>0</v>
      </c>
      <c r="F128" s="13">
        <f>Organización_Modular!H145</f>
        <v>0</v>
      </c>
      <c r="G128" s="13">
        <f>Organización_Modular!I145</f>
        <v>0</v>
      </c>
      <c r="H128" s="14">
        <f>SUM(F128:G128)</f>
        <v>0</v>
      </c>
      <c r="I128" s="14">
        <f>F128*16</f>
        <v>0</v>
      </c>
      <c r="J128" s="14">
        <f>G128*32</f>
        <v>0</v>
      </c>
      <c r="K128" s="14">
        <f>SUM(I128:J128)</f>
        <v>0</v>
      </c>
      <c r="L128" s="413"/>
      <c r="M128" s="115" t="str">
        <f t="shared" si="1"/>
        <v xml:space="preserve">   </v>
      </c>
    </row>
    <row r="129" spans="1:13" x14ac:dyDescent="0.2">
      <c r="A129" s="418"/>
      <c r="B129" s="235" t="str">
        <f>Capacidades!M1325</f>
        <v xml:space="preserve">   </v>
      </c>
      <c r="C129" s="236"/>
      <c r="D129" s="15"/>
      <c r="E129" s="15"/>
      <c r="F129" s="15"/>
      <c r="G129" s="15"/>
      <c r="H129" s="16"/>
      <c r="I129" s="16"/>
      <c r="J129" s="16"/>
      <c r="K129" s="16"/>
      <c r="L129" s="414"/>
      <c r="M129" s="115" t="str">
        <f t="shared" si="1"/>
        <v xml:space="preserve">   </v>
      </c>
    </row>
    <row r="130" spans="1:13" x14ac:dyDescent="0.2">
      <c r="A130" s="418"/>
      <c r="B130" s="235" t="str">
        <f>Capacidades!M1326</f>
        <v xml:space="preserve">   </v>
      </c>
      <c r="C130" s="236"/>
      <c r="D130" s="15"/>
      <c r="E130" s="15"/>
      <c r="F130" s="15"/>
      <c r="G130" s="15"/>
      <c r="H130" s="16"/>
      <c r="I130" s="16"/>
      <c r="J130" s="16"/>
      <c r="K130" s="16"/>
      <c r="L130" s="414"/>
      <c r="M130" s="115" t="str">
        <f t="shared" si="1"/>
        <v xml:space="preserve">   </v>
      </c>
    </row>
    <row r="131" spans="1:13" x14ac:dyDescent="0.2">
      <c r="A131" s="418"/>
      <c r="B131" s="235" t="str">
        <f>Capacidades!M1327</f>
        <v xml:space="preserve">   </v>
      </c>
      <c r="C131" s="236"/>
      <c r="D131" s="15"/>
      <c r="E131" s="15"/>
      <c r="F131" s="15"/>
      <c r="G131" s="15"/>
      <c r="H131" s="16"/>
      <c r="I131" s="16"/>
      <c r="J131" s="16"/>
      <c r="K131" s="16"/>
      <c r="L131" s="414"/>
      <c r="M131" s="115" t="str">
        <f t="shared" si="1"/>
        <v xml:space="preserve">   </v>
      </c>
    </row>
    <row r="132" spans="1:13" x14ac:dyDescent="0.2">
      <c r="A132" s="418"/>
      <c r="B132" s="235" t="str">
        <f>Capacidades!M1328</f>
        <v xml:space="preserve">   </v>
      </c>
      <c r="C132" s="236"/>
      <c r="D132" s="15"/>
      <c r="E132" s="15"/>
      <c r="F132" s="15"/>
      <c r="G132" s="15"/>
      <c r="H132" s="16"/>
      <c r="I132" s="16"/>
      <c r="J132" s="16"/>
      <c r="K132" s="16"/>
      <c r="L132" s="414"/>
      <c r="M132" s="115" t="str">
        <f t="shared" si="1"/>
        <v xml:space="preserve">   </v>
      </c>
    </row>
    <row r="133" spans="1:13" x14ac:dyDescent="0.2">
      <c r="A133" s="418"/>
      <c r="B133" s="235" t="str">
        <f>Capacidades!M1329</f>
        <v xml:space="preserve">   </v>
      </c>
      <c r="C133" s="236"/>
      <c r="D133" s="15"/>
      <c r="E133" s="15"/>
      <c r="F133" s="15"/>
      <c r="G133" s="15"/>
      <c r="H133" s="16"/>
      <c r="I133" s="16"/>
      <c r="J133" s="16"/>
      <c r="K133" s="16"/>
      <c r="L133" s="414"/>
      <c r="M133" s="115" t="str">
        <f t="shared" si="1"/>
        <v xml:space="preserve">   </v>
      </c>
    </row>
    <row r="134" spans="1:13" x14ac:dyDescent="0.2">
      <c r="A134" s="418"/>
      <c r="B134" s="235" t="str">
        <f>Capacidades!M1330</f>
        <v xml:space="preserve">   </v>
      </c>
      <c r="C134" s="236"/>
      <c r="D134" s="15"/>
      <c r="E134" s="15"/>
      <c r="F134" s="15"/>
      <c r="G134" s="15"/>
      <c r="H134" s="16"/>
      <c r="I134" s="16"/>
      <c r="J134" s="16"/>
      <c r="K134" s="16"/>
      <c r="L134" s="414"/>
      <c r="M134" s="115" t="str">
        <f t="shared" si="1"/>
        <v xml:space="preserve">   </v>
      </c>
    </row>
    <row r="135" spans="1:13" x14ac:dyDescent="0.2">
      <c r="A135" s="418"/>
      <c r="B135" s="235" t="str">
        <f>Capacidades!M1331</f>
        <v xml:space="preserve">   </v>
      </c>
      <c r="C135" s="236"/>
      <c r="D135" s="15"/>
      <c r="E135" s="15"/>
      <c r="F135" s="15"/>
      <c r="G135" s="15"/>
      <c r="H135" s="16"/>
      <c r="I135" s="16"/>
      <c r="J135" s="16"/>
      <c r="K135" s="16"/>
      <c r="L135" s="414"/>
      <c r="M135" s="115" t="str">
        <f t="shared" si="1"/>
        <v xml:space="preserve">   </v>
      </c>
    </row>
    <row r="136" spans="1:13" x14ac:dyDescent="0.2">
      <c r="A136" s="418"/>
      <c r="B136" s="235" t="str">
        <f>Capacidades!M1332</f>
        <v xml:space="preserve">   </v>
      </c>
      <c r="C136" s="236"/>
      <c r="D136" s="15"/>
      <c r="E136" s="15"/>
      <c r="F136" s="15"/>
      <c r="G136" s="15"/>
      <c r="H136" s="16"/>
      <c r="I136" s="16"/>
      <c r="J136" s="16"/>
      <c r="K136" s="16"/>
      <c r="L136" s="414"/>
      <c r="M136" s="115" t="str">
        <f t="shared" si="1"/>
        <v xml:space="preserve">   </v>
      </c>
    </row>
    <row r="137" spans="1:13" x14ac:dyDescent="0.2">
      <c r="A137" s="419"/>
      <c r="B137" s="235" t="str">
        <f>Capacidades!M1333</f>
        <v xml:space="preserve">   </v>
      </c>
      <c r="C137" s="236"/>
      <c r="D137" s="17"/>
      <c r="E137" s="17"/>
      <c r="F137" s="17"/>
      <c r="G137" s="17"/>
      <c r="H137" s="18"/>
      <c r="I137" s="18"/>
      <c r="J137" s="18"/>
      <c r="K137" s="18"/>
      <c r="L137" s="415"/>
      <c r="M137" s="115" t="str">
        <f t="shared" si="1"/>
        <v xml:space="preserve">   </v>
      </c>
    </row>
    <row r="138" spans="1:13" x14ac:dyDescent="0.2">
      <c r="A138" s="417" t="str">
        <f>Capacidades!L1334</f>
        <v xml:space="preserve">       </v>
      </c>
      <c r="B138" s="235" t="str">
        <f>Capacidades!M1334</f>
        <v xml:space="preserve">   </v>
      </c>
      <c r="C138" s="236"/>
      <c r="D138" s="13">
        <f>Organización_Modular!F146</f>
        <v>0</v>
      </c>
      <c r="E138" s="13">
        <f>Organización_Modular!G146</f>
        <v>0</v>
      </c>
      <c r="F138" s="13">
        <f>Organización_Modular!H146</f>
        <v>0</v>
      </c>
      <c r="G138" s="13">
        <f>Organización_Modular!I146</f>
        <v>0</v>
      </c>
      <c r="H138" s="14">
        <f>SUM(F138:G138)</f>
        <v>0</v>
      </c>
      <c r="I138" s="14">
        <f>F138*16</f>
        <v>0</v>
      </c>
      <c r="J138" s="14">
        <f>G138*32</f>
        <v>0</v>
      </c>
      <c r="K138" s="14">
        <f>SUM(I138:J138)</f>
        <v>0</v>
      </c>
      <c r="L138" s="413"/>
      <c r="M138" s="115" t="str">
        <f t="shared" si="1"/>
        <v xml:space="preserve">   </v>
      </c>
    </row>
    <row r="139" spans="1:13" x14ac:dyDescent="0.2">
      <c r="A139" s="418"/>
      <c r="B139" s="235" t="str">
        <f>Capacidades!M1335</f>
        <v xml:space="preserve">   </v>
      </c>
      <c r="C139" s="236"/>
      <c r="D139" s="15"/>
      <c r="E139" s="15"/>
      <c r="F139" s="15"/>
      <c r="G139" s="15"/>
      <c r="H139" s="16"/>
      <c r="I139" s="16"/>
      <c r="J139" s="16"/>
      <c r="K139" s="16"/>
      <c r="L139" s="414"/>
      <c r="M139" s="115" t="str">
        <f t="shared" si="1"/>
        <v xml:space="preserve">   </v>
      </c>
    </row>
    <row r="140" spans="1:13" x14ac:dyDescent="0.2">
      <c r="A140" s="418"/>
      <c r="B140" s="235" t="str">
        <f>Capacidades!M1336</f>
        <v xml:space="preserve">   </v>
      </c>
      <c r="C140" s="236"/>
      <c r="D140" s="15"/>
      <c r="E140" s="15"/>
      <c r="F140" s="15"/>
      <c r="G140" s="15"/>
      <c r="H140" s="16"/>
      <c r="I140" s="16"/>
      <c r="J140" s="16"/>
      <c r="K140" s="16"/>
      <c r="L140" s="414"/>
      <c r="M140" s="115" t="str">
        <f t="shared" si="1"/>
        <v xml:space="preserve">   </v>
      </c>
    </row>
    <row r="141" spans="1:13" x14ac:dyDescent="0.2">
      <c r="A141" s="418"/>
      <c r="B141" s="235" t="str">
        <f>Capacidades!M1337</f>
        <v xml:space="preserve">   </v>
      </c>
      <c r="C141" s="236"/>
      <c r="D141" s="15"/>
      <c r="E141" s="15"/>
      <c r="F141" s="15"/>
      <c r="G141" s="15"/>
      <c r="H141" s="16"/>
      <c r="I141" s="16"/>
      <c r="J141" s="16"/>
      <c r="K141" s="16"/>
      <c r="L141" s="414"/>
      <c r="M141" s="115" t="str">
        <f t="shared" si="1"/>
        <v xml:space="preserve">   </v>
      </c>
    </row>
    <row r="142" spans="1:13" x14ac:dyDescent="0.2">
      <c r="A142" s="418"/>
      <c r="B142" s="235" t="str">
        <f>Capacidades!M1338</f>
        <v xml:space="preserve">   </v>
      </c>
      <c r="C142" s="236"/>
      <c r="D142" s="15"/>
      <c r="E142" s="15"/>
      <c r="F142" s="15"/>
      <c r="G142" s="15"/>
      <c r="H142" s="16"/>
      <c r="I142" s="16"/>
      <c r="J142" s="16"/>
      <c r="K142" s="16"/>
      <c r="L142" s="414"/>
      <c r="M142" s="115" t="str">
        <f t="shared" si="1"/>
        <v xml:space="preserve">   </v>
      </c>
    </row>
    <row r="143" spans="1:13" x14ac:dyDescent="0.2">
      <c r="A143" s="418"/>
      <c r="B143" s="235" t="str">
        <f>Capacidades!M1339</f>
        <v xml:space="preserve">   </v>
      </c>
      <c r="C143" s="236"/>
      <c r="D143" s="15"/>
      <c r="E143" s="15"/>
      <c r="F143" s="15"/>
      <c r="G143" s="15"/>
      <c r="H143" s="16"/>
      <c r="I143" s="16"/>
      <c r="J143" s="16"/>
      <c r="K143" s="16"/>
      <c r="L143" s="414"/>
      <c r="M143" s="115" t="str">
        <f t="shared" si="1"/>
        <v xml:space="preserve">   </v>
      </c>
    </row>
    <row r="144" spans="1:13" x14ac:dyDescent="0.2">
      <c r="A144" s="418"/>
      <c r="B144" s="235" t="str">
        <f>Capacidades!M1340</f>
        <v xml:space="preserve">   </v>
      </c>
      <c r="C144" s="236"/>
      <c r="D144" s="15"/>
      <c r="E144" s="15"/>
      <c r="F144" s="15"/>
      <c r="G144" s="15"/>
      <c r="H144" s="16"/>
      <c r="I144" s="16"/>
      <c r="J144" s="16"/>
      <c r="K144" s="16"/>
      <c r="L144" s="414"/>
      <c r="M144" s="115" t="str">
        <f t="shared" si="1"/>
        <v xml:space="preserve">   </v>
      </c>
    </row>
    <row r="145" spans="1:13" x14ac:dyDescent="0.2">
      <c r="A145" s="418"/>
      <c r="B145" s="235" t="str">
        <f>Capacidades!M1341</f>
        <v xml:space="preserve">   </v>
      </c>
      <c r="C145" s="236"/>
      <c r="D145" s="15"/>
      <c r="E145" s="15"/>
      <c r="F145" s="15"/>
      <c r="G145" s="15"/>
      <c r="H145" s="16"/>
      <c r="I145" s="16"/>
      <c r="J145" s="16"/>
      <c r="K145" s="16"/>
      <c r="L145" s="414"/>
      <c r="M145" s="115" t="str">
        <f t="shared" si="1"/>
        <v xml:space="preserve">   </v>
      </c>
    </row>
    <row r="146" spans="1:13" x14ac:dyDescent="0.2">
      <c r="A146" s="418"/>
      <c r="B146" s="235" t="str">
        <f>Capacidades!M1342</f>
        <v xml:space="preserve">   </v>
      </c>
      <c r="C146" s="236"/>
      <c r="D146" s="15"/>
      <c r="E146" s="15"/>
      <c r="F146" s="15"/>
      <c r="G146" s="15"/>
      <c r="H146" s="16"/>
      <c r="I146" s="16"/>
      <c r="J146" s="16"/>
      <c r="K146" s="16"/>
      <c r="L146" s="414"/>
      <c r="M146" s="115" t="str">
        <f t="shared" si="1"/>
        <v xml:space="preserve">   </v>
      </c>
    </row>
    <row r="147" spans="1:13" x14ac:dyDescent="0.2">
      <c r="A147" s="419"/>
      <c r="B147" s="235" t="str">
        <f>Capacidades!M1343</f>
        <v xml:space="preserve">   </v>
      </c>
      <c r="C147" s="236"/>
      <c r="D147" s="17"/>
      <c r="E147" s="17"/>
      <c r="F147" s="17"/>
      <c r="G147" s="17"/>
      <c r="H147" s="18"/>
      <c r="I147" s="18"/>
      <c r="J147" s="18"/>
      <c r="K147" s="18"/>
      <c r="L147" s="415"/>
      <c r="M147" s="115" t="str">
        <f t="shared" ref="M147:M210" si="2">B147</f>
        <v xml:space="preserve">   </v>
      </c>
    </row>
    <row r="148" spans="1:13" x14ac:dyDescent="0.2">
      <c r="A148" s="417" t="str">
        <f>Capacidades!L1344</f>
        <v xml:space="preserve">       </v>
      </c>
      <c r="B148" s="235" t="str">
        <f>Capacidades!M1344</f>
        <v xml:space="preserve">   </v>
      </c>
      <c r="C148" s="236"/>
      <c r="D148" s="13">
        <f>Organización_Modular!F147</f>
        <v>0</v>
      </c>
      <c r="E148" s="13">
        <f>Organización_Modular!G147</f>
        <v>0</v>
      </c>
      <c r="F148" s="13">
        <f>Organización_Modular!H147</f>
        <v>0</v>
      </c>
      <c r="G148" s="13">
        <f>Organización_Modular!I147</f>
        <v>0</v>
      </c>
      <c r="H148" s="14">
        <f>SUM(F148:G148)</f>
        <v>0</v>
      </c>
      <c r="I148" s="14">
        <f>F148*16</f>
        <v>0</v>
      </c>
      <c r="J148" s="14">
        <f>G148*32</f>
        <v>0</v>
      </c>
      <c r="K148" s="14">
        <f>SUM(I148:J148)</f>
        <v>0</v>
      </c>
      <c r="L148" s="413"/>
      <c r="M148" s="115" t="str">
        <f t="shared" si="2"/>
        <v xml:space="preserve">   </v>
      </c>
    </row>
    <row r="149" spans="1:13" x14ac:dyDescent="0.2">
      <c r="A149" s="418"/>
      <c r="B149" s="235" t="str">
        <f>Capacidades!M1345</f>
        <v xml:space="preserve">   </v>
      </c>
      <c r="C149" s="236"/>
      <c r="D149" s="15"/>
      <c r="E149" s="15"/>
      <c r="F149" s="15"/>
      <c r="G149" s="15"/>
      <c r="H149" s="16"/>
      <c r="I149" s="16"/>
      <c r="J149" s="16"/>
      <c r="K149" s="16"/>
      <c r="L149" s="414"/>
      <c r="M149" s="115" t="str">
        <f t="shared" si="2"/>
        <v xml:space="preserve">   </v>
      </c>
    </row>
    <row r="150" spans="1:13" x14ac:dyDescent="0.2">
      <c r="A150" s="418"/>
      <c r="B150" s="235" t="str">
        <f>Capacidades!M1346</f>
        <v xml:space="preserve">   </v>
      </c>
      <c r="C150" s="236"/>
      <c r="D150" s="15"/>
      <c r="E150" s="15"/>
      <c r="F150" s="15"/>
      <c r="G150" s="15"/>
      <c r="H150" s="16"/>
      <c r="I150" s="16"/>
      <c r="J150" s="16"/>
      <c r="K150" s="16"/>
      <c r="L150" s="414"/>
      <c r="M150" s="115" t="str">
        <f t="shared" si="2"/>
        <v xml:space="preserve">   </v>
      </c>
    </row>
    <row r="151" spans="1:13" x14ac:dyDescent="0.2">
      <c r="A151" s="418"/>
      <c r="B151" s="235" t="str">
        <f>Capacidades!M1347</f>
        <v xml:space="preserve">   </v>
      </c>
      <c r="C151" s="236"/>
      <c r="D151" s="15"/>
      <c r="E151" s="15"/>
      <c r="F151" s="15"/>
      <c r="G151" s="15"/>
      <c r="H151" s="16"/>
      <c r="I151" s="16"/>
      <c r="J151" s="16"/>
      <c r="K151" s="16"/>
      <c r="L151" s="414"/>
      <c r="M151" s="115" t="str">
        <f t="shared" si="2"/>
        <v xml:space="preserve">   </v>
      </c>
    </row>
    <row r="152" spans="1:13" x14ac:dyDescent="0.2">
      <c r="A152" s="418"/>
      <c r="B152" s="235" t="str">
        <f>Capacidades!M1348</f>
        <v xml:space="preserve">   </v>
      </c>
      <c r="C152" s="236"/>
      <c r="D152" s="15"/>
      <c r="E152" s="15"/>
      <c r="F152" s="15"/>
      <c r="G152" s="15"/>
      <c r="H152" s="16"/>
      <c r="I152" s="16"/>
      <c r="J152" s="16"/>
      <c r="K152" s="16"/>
      <c r="L152" s="414"/>
      <c r="M152" s="115" t="str">
        <f t="shared" si="2"/>
        <v xml:space="preserve">   </v>
      </c>
    </row>
    <row r="153" spans="1:13" x14ac:dyDescent="0.2">
      <c r="A153" s="418"/>
      <c r="B153" s="235" t="str">
        <f>Capacidades!M1349</f>
        <v xml:space="preserve">   </v>
      </c>
      <c r="C153" s="236"/>
      <c r="D153" s="15"/>
      <c r="E153" s="15"/>
      <c r="F153" s="15"/>
      <c r="G153" s="15"/>
      <c r="H153" s="16"/>
      <c r="I153" s="16"/>
      <c r="J153" s="16"/>
      <c r="K153" s="16"/>
      <c r="L153" s="414"/>
      <c r="M153" s="115" t="str">
        <f t="shared" si="2"/>
        <v xml:space="preserve">   </v>
      </c>
    </row>
    <row r="154" spans="1:13" x14ac:dyDescent="0.2">
      <c r="A154" s="418"/>
      <c r="B154" s="235" t="str">
        <f>Capacidades!M1350</f>
        <v xml:space="preserve">   </v>
      </c>
      <c r="C154" s="236"/>
      <c r="D154" s="15"/>
      <c r="E154" s="15"/>
      <c r="F154" s="15"/>
      <c r="G154" s="15"/>
      <c r="H154" s="16"/>
      <c r="I154" s="16"/>
      <c r="J154" s="16"/>
      <c r="K154" s="16"/>
      <c r="L154" s="414"/>
      <c r="M154" s="115" t="str">
        <f t="shared" si="2"/>
        <v xml:space="preserve">   </v>
      </c>
    </row>
    <row r="155" spans="1:13" x14ac:dyDescent="0.2">
      <c r="A155" s="418"/>
      <c r="B155" s="235" t="str">
        <f>Capacidades!M1351</f>
        <v xml:space="preserve">   </v>
      </c>
      <c r="C155" s="236"/>
      <c r="D155" s="15"/>
      <c r="E155" s="15"/>
      <c r="F155" s="15"/>
      <c r="G155" s="15"/>
      <c r="H155" s="16"/>
      <c r="I155" s="16"/>
      <c r="J155" s="16"/>
      <c r="K155" s="16"/>
      <c r="L155" s="414"/>
      <c r="M155" s="115" t="str">
        <f t="shared" si="2"/>
        <v xml:space="preserve">   </v>
      </c>
    </row>
    <row r="156" spans="1:13" x14ac:dyDescent="0.2">
      <c r="A156" s="418"/>
      <c r="B156" s="235" t="str">
        <f>Capacidades!M1352</f>
        <v xml:space="preserve">   </v>
      </c>
      <c r="C156" s="236"/>
      <c r="D156" s="15"/>
      <c r="E156" s="15"/>
      <c r="F156" s="15"/>
      <c r="G156" s="15"/>
      <c r="H156" s="16"/>
      <c r="I156" s="16"/>
      <c r="J156" s="16"/>
      <c r="K156" s="16"/>
      <c r="L156" s="414"/>
      <c r="M156" s="115" t="str">
        <f t="shared" si="2"/>
        <v xml:space="preserve">   </v>
      </c>
    </row>
    <row r="157" spans="1:13" x14ac:dyDescent="0.2">
      <c r="A157" s="419"/>
      <c r="B157" s="235" t="str">
        <f>Capacidades!M1353</f>
        <v xml:space="preserve">   </v>
      </c>
      <c r="C157" s="236"/>
      <c r="D157" s="17"/>
      <c r="E157" s="17"/>
      <c r="F157" s="17"/>
      <c r="G157" s="17"/>
      <c r="H157" s="18"/>
      <c r="I157" s="18"/>
      <c r="J157" s="18"/>
      <c r="K157" s="18"/>
      <c r="L157" s="415"/>
      <c r="M157" s="115" t="str">
        <f t="shared" si="2"/>
        <v xml:space="preserve">   </v>
      </c>
    </row>
    <row r="158" spans="1:13" x14ac:dyDescent="0.2">
      <c r="A158" s="417" t="str">
        <f>Capacidades!L1354</f>
        <v xml:space="preserve">       </v>
      </c>
      <c r="B158" s="235" t="str">
        <f>Capacidades!M1354</f>
        <v xml:space="preserve">   </v>
      </c>
      <c r="C158" s="236"/>
      <c r="D158" s="13">
        <f>Organización_Modular!F148</f>
        <v>0</v>
      </c>
      <c r="E158" s="13">
        <f>Organización_Modular!G148</f>
        <v>0</v>
      </c>
      <c r="F158" s="13">
        <f>Organización_Modular!H148</f>
        <v>0</v>
      </c>
      <c r="G158" s="13">
        <f>Organización_Modular!I148</f>
        <v>0</v>
      </c>
      <c r="H158" s="14">
        <f>SUM(F158:G158)</f>
        <v>0</v>
      </c>
      <c r="I158" s="14">
        <f>F158*16</f>
        <v>0</v>
      </c>
      <c r="J158" s="14">
        <f>G158*32</f>
        <v>0</v>
      </c>
      <c r="K158" s="14">
        <f>SUM(I158:J158)</f>
        <v>0</v>
      </c>
      <c r="L158" s="413"/>
      <c r="M158" s="115" t="str">
        <f t="shared" si="2"/>
        <v xml:space="preserve">   </v>
      </c>
    </row>
    <row r="159" spans="1:13" x14ac:dyDescent="0.2">
      <c r="A159" s="418"/>
      <c r="B159" s="235" t="str">
        <f>Capacidades!M1355</f>
        <v xml:space="preserve">   </v>
      </c>
      <c r="C159" s="236"/>
      <c r="D159" s="15"/>
      <c r="E159" s="15"/>
      <c r="F159" s="15"/>
      <c r="G159" s="15"/>
      <c r="H159" s="16"/>
      <c r="I159" s="16"/>
      <c r="J159" s="16"/>
      <c r="K159" s="16"/>
      <c r="L159" s="414"/>
      <c r="M159" s="115" t="str">
        <f t="shared" si="2"/>
        <v xml:space="preserve">   </v>
      </c>
    </row>
    <row r="160" spans="1:13" x14ac:dyDescent="0.2">
      <c r="A160" s="418"/>
      <c r="B160" s="235" t="str">
        <f>Capacidades!M1356</f>
        <v xml:space="preserve">   </v>
      </c>
      <c r="C160" s="236"/>
      <c r="D160" s="15"/>
      <c r="E160" s="15"/>
      <c r="F160" s="15"/>
      <c r="G160" s="15"/>
      <c r="H160" s="16"/>
      <c r="I160" s="16"/>
      <c r="J160" s="16"/>
      <c r="K160" s="16"/>
      <c r="L160" s="414"/>
      <c r="M160" s="115" t="str">
        <f t="shared" si="2"/>
        <v xml:space="preserve">   </v>
      </c>
    </row>
    <row r="161" spans="1:13" x14ac:dyDescent="0.2">
      <c r="A161" s="418"/>
      <c r="B161" s="235" t="str">
        <f>Capacidades!M1357</f>
        <v xml:space="preserve">   </v>
      </c>
      <c r="C161" s="236"/>
      <c r="D161" s="15"/>
      <c r="E161" s="15"/>
      <c r="F161" s="15"/>
      <c r="G161" s="15"/>
      <c r="H161" s="16"/>
      <c r="I161" s="16"/>
      <c r="J161" s="16"/>
      <c r="K161" s="16"/>
      <c r="L161" s="414"/>
      <c r="M161" s="115" t="str">
        <f t="shared" si="2"/>
        <v xml:space="preserve">   </v>
      </c>
    </row>
    <row r="162" spans="1:13" x14ac:dyDescent="0.2">
      <c r="A162" s="418"/>
      <c r="B162" s="235" t="str">
        <f>Capacidades!M1358</f>
        <v xml:space="preserve">   </v>
      </c>
      <c r="C162" s="236"/>
      <c r="D162" s="15"/>
      <c r="E162" s="15"/>
      <c r="F162" s="15"/>
      <c r="G162" s="15"/>
      <c r="H162" s="16"/>
      <c r="I162" s="16"/>
      <c r="J162" s="16"/>
      <c r="K162" s="16"/>
      <c r="L162" s="414"/>
      <c r="M162" s="115" t="str">
        <f t="shared" si="2"/>
        <v xml:space="preserve">   </v>
      </c>
    </row>
    <row r="163" spans="1:13" x14ac:dyDescent="0.2">
      <c r="A163" s="418"/>
      <c r="B163" s="235" t="str">
        <f>Capacidades!M1359</f>
        <v xml:space="preserve">   </v>
      </c>
      <c r="C163" s="236"/>
      <c r="D163" s="15"/>
      <c r="E163" s="15"/>
      <c r="F163" s="15"/>
      <c r="G163" s="15"/>
      <c r="H163" s="16"/>
      <c r="I163" s="16"/>
      <c r="J163" s="16"/>
      <c r="K163" s="16"/>
      <c r="L163" s="414"/>
      <c r="M163" s="115" t="str">
        <f t="shared" si="2"/>
        <v xml:space="preserve">   </v>
      </c>
    </row>
    <row r="164" spans="1:13" x14ac:dyDescent="0.2">
      <c r="A164" s="418"/>
      <c r="B164" s="235" t="str">
        <f>Capacidades!M1360</f>
        <v xml:space="preserve">   </v>
      </c>
      <c r="C164" s="236"/>
      <c r="D164" s="15"/>
      <c r="E164" s="15"/>
      <c r="F164" s="15"/>
      <c r="G164" s="15"/>
      <c r="H164" s="16"/>
      <c r="I164" s="16"/>
      <c r="J164" s="16"/>
      <c r="K164" s="16"/>
      <c r="L164" s="414"/>
      <c r="M164" s="115" t="str">
        <f t="shared" si="2"/>
        <v xml:space="preserve">   </v>
      </c>
    </row>
    <row r="165" spans="1:13" x14ac:dyDescent="0.2">
      <c r="A165" s="418"/>
      <c r="B165" s="235" t="str">
        <f>Capacidades!M1361</f>
        <v xml:space="preserve">   </v>
      </c>
      <c r="C165" s="236"/>
      <c r="D165" s="15"/>
      <c r="E165" s="15"/>
      <c r="F165" s="15"/>
      <c r="G165" s="15"/>
      <c r="H165" s="16"/>
      <c r="I165" s="16"/>
      <c r="J165" s="16"/>
      <c r="K165" s="16"/>
      <c r="L165" s="414"/>
      <c r="M165" s="115" t="str">
        <f t="shared" si="2"/>
        <v xml:space="preserve">   </v>
      </c>
    </row>
    <row r="166" spans="1:13" x14ac:dyDescent="0.2">
      <c r="A166" s="418"/>
      <c r="B166" s="235" t="str">
        <f>Capacidades!M1362</f>
        <v xml:space="preserve">   </v>
      </c>
      <c r="C166" s="236"/>
      <c r="D166" s="15"/>
      <c r="E166" s="15"/>
      <c r="F166" s="15"/>
      <c r="G166" s="15"/>
      <c r="H166" s="16"/>
      <c r="I166" s="16"/>
      <c r="J166" s="16"/>
      <c r="K166" s="16"/>
      <c r="L166" s="414"/>
      <c r="M166" s="115" t="str">
        <f t="shared" si="2"/>
        <v xml:space="preserve">   </v>
      </c>
    </row>
    <row r="167" spans="1:13" x14ac:dyDescent="0.2">
      <c r="A167" s="419"/>
      <c r="B167" s="235" t="str">
        <f>Capacidades!M1363</f>
        <v xml:space="preserve">   </v>
      </c>
      <c r="C167" s="236"/>
      <c r="D167" s="17"/>
      <c r="E167" s="17"/>
      <c r="F167" s="17"/>
      <c r="G167" s="17"/>
      <c r="H167" s="18"/>
      <c r="I167" s="18"/>
      <c r="J167" s="18"/>
      <c r="K167" s="18"/>
      <c r="L167" s="415"/>
      <c r="M167" s="115" t="str">
        <f t="shared" si="2"/>
        <v xml:space="preserve">   </v>
      </c>
    </row>
    <row r="168" spans="1:13" x14ac:dyDescent="0.2">
      <c r="A168" s="417" t="str">
        <f>Capacidades!L1364</f>
        <v xml:space="preserve">       </v>
      </c>
      <c r="B168" s="235" t="str">
        <f>Capacidades!M1364</f>
        <v xml:space="preserve">   </v>
      </c>
      <c r="C168" s="236"/>
      <c r="D168" s="13">
        <f>Organización_Modular!F149</f>
        <v>0</v>
      </c>
      <c r="E168" s="13">
        <f>Organización_Modular!G149</f>
        <v>0</v>
      </c>
      <c r="F168" s="13">
        <f>Organización_Modular!H149</f>
        <v>0</v>
      </c>
      <c r="G168" s="13">
        <f>Organización_Modular!I149</f>
        <v>0</v>
      </c>
      <c r="H168" s="14">
        <f>SUM(F168:G168)</f>
        <v>0</v>
      </c>
      <c r="I168" s="14">
        <f>F168*16</f>
        <v>0</v>
      </c>
      <c r="J168" s="14">
        <f>G168*32</f>
        <v>0</v>
      </c>
      <c r="K168" s="14">
        <f>SUM(I168:J168)</f>
        <v>0</v>
      </c>
      <c r="L168" s="413"/>
      <c r="M168" s="115" t="str">
        <f t="shared" si="2"/>
        <v xml:space="preserve">   </v>
      </c>
    </row>
    <row r="169" spans="1:13" x14ac:dyDescent="0.2">
      <c r="A169" s="418"/>
      <c r="B169" s="235" t="str">
        <f>Capacidades!M1365</f>
        <v xml:space="preserve">   </v>
      </c>
      <c r="C169" s="236"/>
      <c r="D169" s="15"/>
      <c r="E169" s="15"/>
      <c r="F169" s="15"/>
      <c r="G169" s="15"/>
      <c r="H169" s="16"/>
      <c r="I169" s="16"/>
      <c r="J169" s="16"/>
      <c r="K169" s="16"/>
      <c r="L169" s="414"/>
      <c r="M169" s="115" t="str">
        <f t="shared" si="2"/>
        <v xml:space="preserve">   </v>
      </c>
    </row>
    <row r="170" spans="1:13" x14ac:dyDescent="0.2">
      <c r="A170" s="418"/>
      <c r="B170" s="235" t="str">
        <f>Capacidades!M1366</f>
        <v xml:space="preserve">   </v>
      </c>
      <c r="C170" s="236"/>
      <c r="D170" s="15"/>
      <c r="E170" s="15"/>
      <c r="F170" s="15"/>
      <c r="G170" s="15"/>
      <c r="H170" s="16"/>
      <c r="I170" s="16"/>
      <c r="J170" s="16"/>
      <c r="K170" s="16"/>
      <c r="L170" s="414"/>
      <c r="M170" s="115" t="str">
        <f t="shared" si="2"/>
        <v xml:space="preserve">   </v>
      </c>
    </row>
    <row r="171" spans="1:13" x14ac:dyDescent="0.2">
      <c r="A171" s="418"/>
      <c r="B171" s="235" t="str">
        <f>Capacidades!M1367</f>
        <v xml:space="preserve">   </v>
      </c>
      <c r="C171" s="236"/>
      <c r="D171" s="15"/>
      <c r="E171" s="15"/>
      <c r="F171" s="15"/>
      <c r="G171" s="15"/>
      <c r="H171" s="16"/>
      <c r="I171" s="16"/>
      <c r="J171" s="16"/>
      <c r="K171" s="16"/>
      <c r="L171" s="414"/>
      <c r="M171" s="115" t="str">
        <f t="shared" si="2"/>
        <v xml:space="preserve">   </v>
      </c>
    </row>
    <row r="172" spans="1:13" x14ac:dyDescent="0.2">
      <c r="A172" s="418"/>
      <c r="B172" s="235" t="str">
        <f>Capacidades!M1368</f>
        <v xml:space="preserve">   </v>
      </c>
      <c r="C172" s="236"/>
      <c r="D172" s="15"/>
      <c r="E172" s="15"/>
      <c r="F172" s="15"/>
      <c r="G172" s="15"/>
      <c r="H172" s="16"/>
      <c r="I172" s="16"/>
      <c r="J172" s="16"/>
      <c r="K172" s="16"/>
      <c r="L172" s="414"/>
      <c r="M172" s="115" t="str">
        <f t="shared" si="2"/>
        <v xml:space="preserve">   </v>
      </c>
    </row>
    <row r="173" spans="1:13" x14ac:dyDescent="0.2">
      <c r="A173" s="418"/>
      <c r="B173" s="235" t="str">
        <f>Capacidades!M1369</f>
        <v xml:space="preserve">   </v>
      </c>
      <c r="C173" s="236"/>
      <c r="D173" s="15"/>
      <c r="E173" s="15"/>
      <c r="F173" s="15"/>
      <c r="G173" s="15"/>
      <c r="H173" s="16"/>
      <c r="I173" s="16"/>
      <c r="J173" s="16"/>
      <c r="K173" s="16"/>
      <c r="L173" s="414"/>
      <c r="M173" s="115" t="str">
        <f t="shared" si="2"/>
        <v xml:space="preserve">   </v>
      </c>
    </row>
    <row r="174" spans="1:13" x14ac:dyDescent="0.2">
      <c r="A174" s="418"/>
      <c r="B174" s="235" t="str">
        <f>Capacidades!M1370</f>
        <v xml:space="preserve">   </v>
      </c>
      <c r="C174" s="236"/>
      <c r="D174" s="15"/>
      <c r="E174" s="15"/>
      <c r="F174" s="15"/>
      <c r="G174" s="15"/>
      <c r="H174" s="16"/>
      <c r="I174" s="16"/>
      <c r="J174" s="16"/>
      <c r="K174" s="16"/>
      <c r="L174" s="414"/>
      <c r="M174" s="115" t="str">
        <f t="shared" si="2"/>
        <v xml:space="preserve">   </v>
      </c>
    </row>
    <row r="175" spans="1:13" x14ac:dyDescent="0.2">
      <c r="A175" s="418"/>
      <c r="B175" s="235" t="str">
        <f>Capacidades!M1371</f>
        <v xml:space="preserve">   </v>
      </c>
      <c r="C175" s="236"/>
      <c r="D175" s="15"/>
      <c r="E175" s="15"/>
      <c r="F175" s="15"/>
      <c r="G175" s="15"/>
      <c r="H175" s="16"/>
      <c r="I175" s="16"/>
      <c r="J175" s="16"/>
      <c r="K175" s="16"/>
      <c r="L175" s="414"/>
      <c r="M175" s="115" t="str">
        <f t="shared" si="2"/>
        <v xml:space="preserve">   </v>
      </c>
    </row>
    <row r="176" spans="1:13" x14ac:dyDescent="0.2">
      <c r="A176" s="418"/>
      <c r="B176" s="235" t="str">
        <f>Capacidades!M1372</f>
        <v xml:space="preserve">   </v>
      </c>
      <c r="C176" s="236"/>
      <c r="D176" s="15"/>
      <c r="E176" s="15"/>
      <c r="F176" s="15"/>
      <c r="G176" s="15"/>
      <c r="H176" s="16"/>
      <c r="I176" s="16"/>
      <c r="J176" s="16"/>
      <c r="K176" s="16"/>
      <c r="L176" s="414"/>
      <c r="M176" s="115" t="str">
        <f t="shared" si="2"/>
        <v xml:space="preserve">   </v>
      </c>
    </row>
    <row r="177" spans="1:13" x14ac:dyDescent="0.2">
      <c r="A177" s="419"/>
      <c r="B177" s="235" t="str">
        <f>Capacidades!M1373</f>
        <v xml:space="preserve">   </v>
      </c>
      <c r="C177" s="236"/>
      <c r="D177" s="17"/>
      <c r="E177" s="17"/>
      <c r="F177" s="17"/>
      <c r="G177" s="17"/>
      <c r="H177" s="18"/>
      <c r="I177" s="18"/>
      <c r="J177" s="18"/>
      <c r="K177" s="18"/>
      <c r="L177" s="415"/>
      <c r="M177" s="115" t="str">
        <f t="shared" si="2"/>
        <v xml:space="preserve">   </v>
      </c>
    </row>
    <row r="178" spans="1:13" x14ac:dyDescent="0.2">
      <c r="A178" s="417" t="str">
        <f>Capacidades!L1374</f>
        <v xml:space="preserve">       </v>
      </c>
      <c r="B178" s="235" t="str">
        <f>Capacidades!M1374</f>
        <v xml:space="preserve">   </v>
      </c>
      <c r="C178" s="236"/>
      <c r="D178" s="13">
        <f>Organización_Modular!F150</f>
        <v>0</v>
      </c>
      <c r="E178" s="13">
        <f>Organización_Modular!G150</f>
        <v>0</v>
      </c>
      <c r="F178" s="13">
        <f>Organización_Modular!H150</f>
        <v>0</v>
      </c>
      <c r="G178" s="13">
        <f>Organización_Modular!I150</f>
        <v>0</v>
      </c>
      <c r="H178" s="14">
        <f>SUM(F178:G178)</f>
        <v>0</v>
      </c>
      <c r="I178" s="14">
        <f>F178*16</f>
        <v>0</v>
      </c>
      <c r="J178" s="14">
        <f>G178*32</f>
        <v>0</v>
      </c>
      <c r="K178" s="14">
        <f>SUM(I178:J178)</f>
        <v>0</v>
      </c>
      <c r="L178" s="413"/>
      <c r="M178" s="115" t="str">
        <f t="shared" si="2"/>
        <v xml:space="preserve">   </v>
      </c>
    </row>
    <row r="179" spans="1:13" x14ac:dyDescent="0.2">
      <c r="A179" s="418"/>
      <c r="B179" s="235" t="str">
        <f>Capacidades!M1375</f>
        <v xml:space="preserve">   </v>
      </c>
      <c r="C179" s="236"/>
      <c r="D179" s="15"/>
      <c r="E179" s="15"/>
      <c r="F179" s="15"/>
      <c r="G179" s="15"/>
      <c r="H179" s="16"/>
      <c r="I179" s="16"/>
      <c r="J179" s="16"/>
      <c r="K179" s="16"/>
      <c r="L179" s="414"/>
      <c r="M179" s="115" t="str">
        <f t="shared" si="2"/>
        <v xml:space="preserve">   </v>
      </c>
    </row>
    <row r="180" spans="1:13" x14ac:dyDescent="0.2">
      <c r="A180" s="418"/>
      <c r="B180" s="235" t="str">
        <f>Capacidades!M1376</f>
        <v xml:space="preserve">   </v>
      </c>
      <c r="C180" s="236"/>
      <c r="D180" s="15"/>
      <c r="E180" s="15"/>
      <c r="F180" s="15"/>
      <c r="G180" s="15"/>
      <c r="H180" s="16"/>
      <c r="I180" s="16"/>
      <c r="J180" s="16"/>
      <c r="K180" s="16"/>
      <c r="L180" s="414"/>
      <c r="M180" s="115" t="str">
        <f t="shared" si="2"/>
        <v xml:space="preserve">   </v>
      </c>
    </row>
    <row r="181" spans="1:13" x14ac:dyDescent="0.2">
      <c r="A181" s="418"/>
      <c r="B181" s="235" t="str">
        <f>Capacidades!M1377</f>
        <v xml:space="preserve">   </v>
      </c>
      <c r="C181" s="236"/>
      <c r="D181" s="15"/>
      <c r="E181" s="15"/>
      <c r="F181" s="15"/>
      <c r="G181" s="15"/>
      <c r="H181" s="16"/>
      <c r="I181" s="16"/>
      <c r="J181" s="16"/>
      <c r="K181" s="16"/>
      <c r="L181" s="414"/>
      <c r="M181" s="115" t="str">
        <f t="shared" si="2"/>
        <v xml:space="preserve">   </v>
      </c>
    </row>
    <row r="182" spans="1:13" x14ac:dyDescent="0.2">
      <c r="A182" s="418"/>
      <c r="B182" s="235" t="str">
        <f>Capacidades!M1378</f>
        <v xml:space="preserve">   </v>
      </c>
      <c r="C182" s="236"/>
      <c r="D182" s="15"/>
      <c r="E182" s="15"/>
      <c r="F182" s="15"/>
      <c r="G182" s="15"/>
      <c r="H182" s="16"/>
      <c r="I182" s="16"/>
      <c r="J182" s="16"/>
      <c r="K182" s="16"/>
      <c r="L182" s="414"/>
      <c r="M182" s="115" t="str">
        <f t="shared" si="2"/>
        <v xml:space="preserve">   </v>
      </c>
    </row>
    <row r="183" spans="1:13" x14ac:dyDescent="0.2">
      <c r="A183" s="418"/>
      <c r="B183" s="235" t="str">
        <f>Capacidades!M1379</f>
        <v xml:space="preserve">   </v>
      </c>
      <c r="C183" s="236"/>
      <c r="D183" s="15"/>
      <c r="E183" s="15"/>
      <c r="F183" s="15"/>
      <c r="G183" s="15"/>
      <c r="H183" s="16"/>
      <c r="I183" s="16"/>
      <c r="J183" s="16"/>
      <c r="K183" s="16"/>
      <c r="L183" s="414"/>
      <c r="M183" s="115" t="str">
        <f t="shared" si="2"/>
        <v xml:space="preserve">   </v>
      </c>
    </row>
    <row r="184" spans="1:13" x14ac:dyDescent="0.2">
      <c r="A184" s="418"/>
      <c r="B184" s="235" t="str">
        <f>Capacidades!M1380</f>
        <v xml:space="preserve">   </v>
      </c>
      <c r="C184" s="236"/>
      <c r="D184" s="15"/>
      <c r="E184" s="15"/>
      <c r="F184" s="15"/>
      <c r="G184" s="15"/>
      <c r="H184" s="16"/>
      <c r="I184" s="16"/>
      <c r="J184" s="16"/>
      <c r="K184" s="16"/>
      <c r="L184" s="414"/>
      <c r="M184" s="115" t="str">
        <f t="shared" si="2"/>
        <v xml:space="preserve">   </v>
      </c>
    </row>
    <row r="185" spans="1:13" x14ac:dyDescent="0.2">
      <c r="A185" s="418"/>
      <c r="B185" s="235" t="str">
        <f>Capacidades!M1381</f>
        <v xml:space="preserve">   </v>
      </c>
      <c r="C185" s="236"/>
      <c r="D185" s="15"/>
      <c r="E185" s="15"/>
      <c r="F185" s="15"/>
      <c r="G185" s="15"/>
      <c r="H185" s="16"/>
      <c r="I185" s="16"/>
      <c r="J185" s="16"/>
      <c r="K185" s="16"/>
      <c r="L185" s="414"/>
      <c r="M185" s="115" t="str">
        <f t="shared" si="2"/>
        <v xml:space="preserve">   </v>
      </c>
    </row>
    <row r="186" spans="1:13" x14ac:dyDescent="0.2">
      <c r="A186" s="418"/>
      <c r="B186" s="235" t="str">
        <f>Capacidades!M1382</f>
        <v xml:space="preserve">   </v>
      </c>
      <c r="C186" s="236"/>
      <c r="D186" s="15"/>
      <c r="E186" s="15"/>
      <c r="F186" s="15"/>
      <c r="G186" s="15"/>
      <c r="H186" s="16"/>
      <c r="I186" s="16"/>
      <c r="J186" s="16"/>
      <c r="K186" s="16"/>
      <c r="L186" s="414"/>
      <c r="M186" s="115" t="str">
        <f t="shared" si="2"/>
        <v xml:space="preserve">   </v>
      </c>
    </row>
    <row r="187" spans="1:13" x14ac:dyDescent="0.2">
      <c r="A187" s="419"/>
      <c r="B187" s="235" t="str">
        <f>Capacidades!M1383</f>
        <v xml:space="preserve">   </v>
      </c>
      <c r="C187" s="236"/>
      <c r="D187" s="17"/>
      <c r="E187" s="17"/>
      <c r="F187" s="17"/>
      <c r="G187" s="17"/>
      <c r="H187" s="18"/>
      <c r="I187" s="18"/>
      <c r="J187" s="18"/>
      <c r="K187" s="18"/>
      <c r="L187" s="415"/>
      <c r="M187" s="115" t="str">
        <f t="shared" si="2"/>
        <v xml:space="preserve">   </v>
      </c>
    </row>
    <row r="188" spans="1:13" x14ac:dyDescent="0.2">
      <c r="A188" s="417" t="str">
        <f>Capacidades!L1384</f>
        <v xml:space="preserve">       </v>
      </c>
      <c r="B188" s="235" t="str">
        <f>Capacidades!M1384</f>
        <v xml:space="preserve">   </v>
      </c>
      <c r="C188" s="236"/>
      <c r="D188" s="13">
        <f>Organización_Modular!F151</f>
        <v>0</v>
      </c>
      <c r="E188" s="13">
        <f>Organización_Modular!G151</f>
        <v>0</v>
      </c>
      <c r="F188" s="13">
        <f>Organización_Modular!H151</f>
        <v>0</v>
      </c>
      <c r="G188" s="13">
        <f>Organización_Modular!I151</f>
        <v>0</v>
      </c>
      <c r="H188" s="14">
        <f>SUM(F188:G188)</f>
        <v>0</v>
      </c>
      <c r="I188" s="14">
        <f>F188*16</f>
        <v>0</v>
      </c>
      <c r="J188" s="14">
        <f>G188*32</f>
        <v>0</v>
      </c>
      <c r="K188" s="14">
        <f>SUM(I188:J188)</f>
        <v>0</v>
      </c>
      <c r="L188" s="413"/>
      <c r="M188" s="115" t="str">
        <f t="shared" si="2"/>
        <v xml:space="preserve">   </v>
      </c>
    </row>
    <row r="189" spans="1:13" x14ac:dyDescent="0.2">
      <c r="A189" s="418"/>
      <c r="B189" s="235" t="str">
        <f>Capacidades!M1385</f>
        <v xml:space="preserve">   </v>
      </c>
      <c r="C189" s="236"/>
      <c r="D189" s="15"/>
      <c r="E189" s="15"/>
      <c r="F189" s="15"/>
      <c r="G189" s="15"/>
      <c r="H189" s="16"/>
      <c r="I189" s="16"/>
      <c r="J189" s="16"/>
      <c r="K189" s="16"/>
      <c r="L189" s="414"/>
      <c r="M189" s="115" t="str">
        <f t="shared" si="2"/>
        <v xml:space="preserve">   </v>
      </c>
    </row>
    <row r="190" spans="1:13" x14ac:dyDescent="0.2">
      <c r="A190" s="418"/>
      <c r="B190" s="235" t="str">
        <f>Capacidades!M1386</f>
        <v xml:space="preserve">   </v>
      </c>
      <c r="C190" s="236"/>
      <c r="D190" s="15"/>
      <c r="E190" s="15"/>
      <c r="F190" s="15"/>
      <c r="G190" s="15"/>
      <c r="H190" s="16"/>
      <c r="I190" s="16"/>
      <c r="J190" s="16"/>
      <c r="K190" s="16"/>
      <c r="L190" s="414"/>
      <c r="M190" s="115" t="str">
        <f t="shared" si="2"/>
        <v xml:space="preserve">   </v>
      </c>
    </row>
    <row r="191" spans="1:13" x14ac:dyDescent="0.2">
      <c r="A191" s="418"/>
      <c r="B191" s="235" t="str">
        <f>Capacidades!M1387</f>
        <v xml:space="preserve">   </v>
      </c>
      <c r="C191" s="236"/>
      <c r="D191" s="15"/>
      <c r="E191" s="15"/>
      <c r="F191" s="15"/>
      <c r="G191" s="15"/>
      <c r="H191" s="16"/>
      <c r="I191" s="16"/>
      <c r="J191" s="16"/>
      <c r="K191" s="16"/>
      <c r="L191" s="414"/>
      <c r="M191" s="115" t="str">
        <f t="shared" si="2"/>
        <v xml:space="preserve">   </v>
      </c>
    </row>
    <row r="192" spans="1:13" x14ac:dyDescent="0.2">
      <c r="A192" s="418"/>
      <c r="B192" s="235" t="str">
        <f>Capacidades!M1388</f>
        <v xml:space="preserve">   </v>
      </c>
      <c r="C192" s="236"/>
      <c r="D192" s="15"/>
      <c r="E192" s="15"/>
      <c r="F192" s="15"/>
      <c r="G192" s="15"/>
      <c r="H192" s="16"/>
      <c r="I192" s="16"/>
      <c r="J192" s="16"/>
      <c r="K192" s="16"/>
      <c r="L192" s="414"/>
      <c r="M192" s="115" t="str">
        <f t="shared" si="2"/>
        <v xml:space="preserve">   </v>
      </c>
    </row>
    <row r="193" spans="1:13" x14ac:dyDescent="0.2">
      <c r="A193" s="418"/>
      <c r="B193" s="235" t="str">
        <f>Capacidades!M1389</f>
        <v xml:space="preserve">   </v>
      </c>
      <c r="C193" s="236"/>
      <c r="D193" s="15"/>
      <c r="E193" s="15"/>
      <c r="F193" s="15"/>
      <c r="G193" s="15"/>
      <c r="H193" s="16"/>
      <c r="I193" s="16"/>
      <c r="J193" s="16"/>
      <c r="K193" s="16"/>
      <c r="L193" s="414"/>
      <c r="M193" s="115" t="str">
        <f t="shared" si="2"/>
        <v xml:space="preserve">   </v>
      </c>
    </row>
    <row r="194" spans="1:13" x14ac:dyDescent="0.2">
      <c r="A194" s="418"/>
      <c r="B194" s="235" t="str">
        <f>Capacidades!M1390</f>
        <v xml:space="preserve">   </v>
      </c>
      <c r="C194" s="236"/>
      <c r="D194" s="15"/>
      <c r="E194" s="15"/>
      <c r="F194" s="15"/>
      <c r="G194" s="15"/>
      <c r="H194" s="16"/>
      <c r="I194" s="16"/>
      <c r="J194" s="16"/>
      <c r="K194" s="16"/>
      <c r="L194" s="414"/>
      <c r="M194" s="115" t="str">
        <f t="shared" si="2"/>
        <v xml:space="preserve">   </v>
      </c>
    </row>
    <row r="195" spans="1:13" x14ac:dyDescent="0.2">
      <c r="A195" s="418"/>
      <c r="B195" s="235" t="str">
        <f>Capacidades!M1391</f>
        <v xml:space="preserve">   </v>
      </c>
      <c r="C195" s="236"/>
      <c r="D195" s="15"/>
      <c r="E195" s="15"/>
      <c r="F195" s="15"/>
      <c r="G195" s="15"/>
      <c r="H195" s="16"/>
      <c r="I195" s="16"/>
      <c r="J195" s="16"/>
      <c r="K195" s="16"/>
      <c r="L195" s="414"/>
      <c r="M195" s="115" t="str">
        <f t="shared" si="2"/>
        <v xml:space="preserve">   </v>
      </c>
    </row>
    <row r="196" spans="1:13" x14ac:dyDescent="0.2">
      <c r="A196" s="418"/>
      <c r="B196" s="235" t="str">
        <f>Capacidades!M1392</f>
        <v xml:space="preserve">   </v>
      </c>
      <c r="C196" s="236"/>
      <c r="D196" s="15"/>
      <c r="E196" s="15"/>
      <c r="F196" s="15"/>
      <c r="G196" s="15"/>
      <c r="H196" s="16"/>
      <c r="I196" s="16"/>
      <c r="J196" s="16"/>
      <c r="K196" s="16"/>
      <c r="L196" s="414"/>
      <c r="M196" s="115" t="str">
        <f t="shared" si="2"/>
        <v xml:space="preserve">   </v>
      </c>
    </row>
    <row r="197" spans="1:13" x14ac:dyDescent="0.2">
      <c r="A197" s="419"/>
      <c r="B197" s="235" t="str">
        <f>Capacidades!M1393</f>
        <v xml:space="preserve">   </v>
      </c>
      <c r="C197" s="236"/>
      <c r="D197" s="17"/>
      <c r="E197" s="17"/>
      <c r="F197" s="17"/>
      <c r="G197" s="17"/>
      <c r="H197" s="18"/>
      <c r="I197" s="18"/>
      <c r="J197" s="18"/>
      <c r="K197" s="18"/>
      <c r="L197" s="415"/>
      <c r="M197" s="115" t="str">
        <f t="shared" si="2"/>
        <v xml:space="preserve">   </v>
      </c>
    </row>
    <row r="198" spans="1:13" x14ac:dyDescent="0.2">
      <c r="A198" s="417" t="str">
        <f>Capacidades!L1394</f>
        <v xml:space="preserve">       </v>
      </c>
      <c r="B198" s="235" t="str">
        <f>Capacidades!M1394</f>
        <v xml:space="preserve">   </v>
      </c>
      <c r="C198" s="236"/>
      <c r="D198" s="13">
        <f>Organización_Modular!F152</f>
        <v>0</v>
      </c>
      <c r="E198" s="13">
        <f>Organización_Modular!G152</f>
        <v>0</v>
      </c>
      <c r="F198" s="13">
        <f>Organización_Modular!H152</f>
        <v>0</v>
      </c>
      <c r="G198" s="13">
        <f>Organización_Modular!I152</f>
        <v>0</v>
      </c>
      <c r="H198" s="14">
        <f>SUM(F198:G198)</f>
        <v>0</v>
      </c>
      <c r="I198" s="14">
        <f>F198*16</f>
        <v>0</v>
      </c>
      <c r="J198" s="14">
        <f>G198*32</f>
        <v>0</v>
      </c>
      <c r="K198" s="14">
        <f>SUM(I198:J198)</f>
        <v>0</v>
      </c>
      <c r="L198" s="413"/>
      <c r="M198" s="115" t="str">
        <f t="shared" si="2"/>
        <v xml:space="preserve">   </v>
      </c>
    </row>
    <row r="199" spans="1:13" x14ac:dyDescent="0.2">
      <c r="A199" s="418"/>
      <c r="B199" s="235" t="str">
        <f>Capacidades!M1395</f>
        <v xml:space="preserve">   </v>
      </c>
      <c r="C199" s="236"/>
      <c r="D199" s="15"/>
      <c r="E199" s="15"/>
      <c r="F199" s="15"/>
      <c r="G199" s="15"/>
      <c r="H199" s="16"/>
      <c r="I199" s="16"/>
      <c r="J199" s="16"/>
      <c r="K199" s="16"/>
      <c r="L199" s="414"/>
      <c r="M199" s="115" t="str">
        <f t="shared" si="2"/>
        <v xml:space="preserve">   </v>
      </c>
    </row>
    <row r="200" spans="1:13" x14ac:dyDescent="0.2">
      <c r="A200" s="418"/>
      <c r="B200" s="235" t="str">
        <f>Capacidades!M1396</f>
        <v xml:space="preserve">   </v>
      </c>
      <c r="C200" s="236"/>
      <c r="D200" s="15"/>
      <c r="E200" s="15"/>
      <c r="F200" s="15"/>
      <c r="G200" s="15"/>
      <c r="H200" s="16"/>
      <c r="I200" s="16"/>
      <c r="J200" s="16"/>
      <c r="K200" s="16"/>
      <c r="L200" s="414"/>
      <c r="M200" s="115" t="str">
        <f t="shared" si="2"/>
        <v xml:space="preserve">   </v>
      </c>
    </row>
    <row r="201" spans="1:13" x14ac:dyDescent="0.2">
      <c r="A201" s="418"/>
      <c r="B201" s="235" t="str">
        <f>Capacidades!M1397</f>
        <v xml:space="preserve">   </v>
      </c>
      <c r="C201" s="236"/>
      <c r="D201" s="15"/>
      <c r="E201" s="15"/>
      <c r="F201" s="15"/>
      <c r="G201" s="15"/>
      <c r="H201" s="16"/>
      <c r="I201" s="16"/>
      <c r="J201" s="16"/>
      <c r="K201" s="16"/>
      <c r="L201" s="414"/>
      <c r="M201" s="115" t="str">
        <f t="shared" si="2"/>
        <v xml:space="preserve">   </v>
      </c>
    </row>
    <row r="202" spans="1:13" x14ac:dyDescent="0.2">
      <c r="A202" s="418"/>
      <c r="B202" s="235" t="str">
        <f>Capacidades!M1398</f>
        <v xml:space="preserve">   </v>
      </c>
      <c r="C202" s="236"/>
      <c r="D202" s="15"/>
      <c r="E202" s="15"/>
      <c r="F202" s="15"/>
      <c r="G202" s="15"/>
      <c r="H202" s="16"/>
      <c r="I202" s="16"/>
      <c r="J202" s="16"/>
      <c r="K202" s="16"/>
      <c r="L202" s="414"/>
      <c r="M202" s="115" t="str">
        <f t="shared" si="2"/>
        <v xml:space="preserve">   </v>
      </c>
    </row>
    <row r="203" spans="1:13" x14ac:dyDescent="0.2">
      <c r="A203" s="418"/>
      <c r="B203" s="235" t="str">
        <f>Capacidades!M1399</f>
        <v xml:space="preserve">   </v>
      </c>
      <c r="C203" s="236"/>
      <c r="D203" s="15"/>
      <c r="E203" s="15"/>
      <c r="F203" s="15"/>
      <c r="G203" s="15"/>
      <c r="H203" s="16"/>
      <c r="I203" s="16"/>
      <c r="J203" s="16"/>
      <c r="K203" s="16"/>
      <c r="L203" s="414"/>
      <c r="M203" s="115" t="str">
        <f t="shared" si="2"/>
        <v xml:space="preserve">   </v>
      </c>
    </row>
    <row r="204" spans="1:13" x14ac:dyDescent="0.2">
      <c r="A204" s="418"/>
      <c r="B204" s="235" t="str">
        <f>Capacidades!M1400</f>
        <v xml:space="preserve">   </v>
      </c>
      <c r="C204" s="236"/>
      <c r="D204" s="15"/>
      <c r="E204" s="15"/>
      <c r="F204" s="15"/>
      <c r="G204" s="15"/>
      <c r="H204" s="16"/>
      <c r="I204" s="16"/>
      <c r="J204" s="16"/>
      <c r="K204" s="16"/>
      <c r="L204" s="414"/>
      <c r="M204" s="115" t="str">
        <f t="shared" si="2"/>
        <v xml:space="preserve">   </v>
      </c>
    </row>
    <row r="205" spans="1:13" x14ac:dyDescent="0.2">
      <c r="A205" s="418"/>
      <c r="B205" s="235" t="str">
        <f>Capacidades!M1401</f>
        <v xml:space="preserve">   </v>
      </c>
      <c r="C205" s="236"/>
      <c r="D205" s="15"/>
      <c r="E205" s="15"/>
      <c r="F205" s="15"/>
      <c r="G205" s="15"/>
      <c r="H205" s="16"/>
      <c r="I205" s="16"/>
      <c r="J205" s="16"/>
      <c r="K205" s="16"/>
      <c r="L205" s="414"/>
      <c r="M205" s="115" t="str">
        <f t="shared" si="2"/>
        <v xml:space="preserve">   </v>
      </c>
    </row>
    <row r="206" spans="1:13" x14ac:dyDescent="0.2">
      <c r="A206" s="418"/>
      <c r="B206" s="235" t="str">
        <f>Capacidades!M1402</f>
        <v xml:space="preserve">   </v>
      </c>
      <c r="C206" s="236"/>
      <c r="D206" s="15"/>
      <c r="E206" s="15"/>
      <c r="F206" s="15"/>
      <c r="G206" s="15"/>
      <c r="H206" s="16"/>
      <c r="I206" s="16"/>
      <c r="J206" s="16"/>
      <c r="K206" s="16"/>
      <c r="L206" s="414"/>
      <c r="M206" s="115" t="str">
        <f t="shared" si="2"/>
        <v xml:space="preserve">   </v>
      </c>
    </row>
    <row r="207" spans="1:13" x14ac:dyDescent="0.2">
      <c r="A207" s="419"/>
      <c r="B207" s="235" t="str">
        <f>Capacidades!M1403</f>
        <v xml:space="preserve">   </v>
      </c>
      <c r="C207" s="236"/>
      <c r="D207" s="17"/>
      <c r="E207" s="17"/>
      <c r="F207" s="17"/>
      <c r="G207" s="17"/>
      <c r="H207" s="18"/>
      <c r="I207" s="18"/>
      <c r="J207" s="18"/>
      <c r="K207" s="18"/>
      <c r="L207" s="415"/>
      <c r="M207" s="115" t="str">
        <f t="shared" si="2"/>
        <v xml:space="preserve">   </v>
      </c>
    </row>
    <row r="208" spans="1:13" x14ac:dyDescent="0.2">
      <c r="A208" s="417" t="str">
        <f>Capacidades!L1404</f>
        <v xml:space="preserve">       </v>
      </c>
      <c r="B208" s="235" t="str">
        <f>Capacidades!M1404</f>
        <v xml:space="preserve">   </v>
      </c>
      <c r="C208" s="236"/>
      <c r="D208" s="13">
        <f>Organización_Modular!F153</f>
        <v>0</v>
      </c>
      <c r="E208" s="13">
        <f>Organización_Modular!G153</f>
        <v>0</v>
      </c>
      <c r="F208" s="13">
        <f>Organización_Modular!H153</f>
        <v>0</v>
      </c>
      <c r="G208" s="13">
        <f>Organización_Modular!I153</f>
        <v>0</v>
      </c>
      <c r="H208" s="14">
        <f>SUM(F208:G208)</f>
        <v>0</v>
      </c>
      <c r="I208" s="14">
        <f>F208*16</f>
        <v>0</v>
      </c>
      <c r="J208" s="14">
        <f>G208*32</f>
        <v>0</v>
      </c>
      <c r="K208" s="14">
        <f>SUM(I208:J208)</f>
        <v>0</v>
      </c>
      <c r="L208" s="413"/>
      <c r="M208" s="115" t="str">
        <f t="shared" si="2"/>
        <v xml:space="preserve">   </v>
      </c>
    </row>
    <row r="209" spans="1:13" x14ac:dyDescent="0.2">
      <c r="A209" s="418"/>
      <c r="B209" s="235" t="str">
        <f>Capacidades!M1405</f>
        <v xml:space="preserve">   </v>
      </c>
      <c r="C209" s="236"/>
      <c r="D209" s="15"/>
      <c r="E209" s="15"/>
      <c r="F209" s="16"/>
      <c r="G209" s="16"/>
      <c r="H209" s="16"/>
      <c r="I209" s="16"/>
      <c r="J209" s="16"/>
      <c r="K209" s="16"/>
      <c r="L209" s="414"/>
      <c r="M209" s="115" t="str">
        <f t="shared" si="2"/>
        <v xml:space="preserve">   </v>
      </c>
    </row>
    <row r="210" spans="1:13" x14ac:dyDescent="0.2">
      <c r="A210" s="418"/>
      <c r="B210" s="235" t="str">
        <f>Capacidades!M1406</f>
        <v xml:space="preserve">   </v>
      </c>
      <c r="C210" s="236"/>
      <c r="D210" s="15"/>
      <c r="E210" s="15"/>
      <c r="F210" s="16"/>
      <c r="G210" s="16"/>
      <c r="H210" s="16"/>
      <c r="I210" s="16"/>
      <c r="J210" s="16"/>
      <c r="K210" s="16"/>
      <c r="L210" s="414"/>
      <c r="M210" s="115" t="str">
        <f t="shared" si="2"/>
        <v xml:space="preserve">   </v>
      </c>
    </row>
    <row r="211" spans="1:13" x14ac:dyDescent="0.2">
      <c r="A211" s="418"/>
      <c r="B211" s="235" t="str">
        <f>Capacidades!M1407</f>
        <v xml:space="preserve">   </v>
      </c>
      <c r="C211" s="236"/>
      <c r="D211" s="15"/>
      <c r="E211" s="15"/>
      <c r="F211" s="15"/>
      <c r="G211" s="15"/>
      <c r="H211" s="16"/>
      <c r="I211" s="16"/>
      <c r="J211" s="16"/>
      <c r="K211" s="16"/>
      <c r="L211" s="414"/>
      <c r="M211" s="115" t="str">
        <f t="shared" ref="M211:M217" si="3">B211</f>
        <v xml:space="preserve">   </v>
      </c>
    </row>
    <row r="212" spans="1:13" x14ac:dyDescent="0.2">
      <c r="A212" s="418"/>
      <c r="B212" s="235" t="str">
        <f>Capacidades!M1408</f>
        <v xml:space="preserve">   </v>
      </c>
      <c r="C212" s="236"/>
      <c r="D212" s="15"/>
      <c r="E212" s="15"/>
      <c r="F212" s="15"/>
      <c r="G212" s="15"/>
      <c r="H212" s="16"/>
      <c r="I212" s="16"/>
      <c r="J212" s="16"/>
      <c r="K212" s="16"/>
      <c r="L212" s="414"/>
      <c r="M212" s="115" t="str">
        <f t="shared" si="3"/>
        <v xml:space="preserve">   </v>
      </c>
    </row>
    <row r="213" spans="1:13" x14ac:dyDescent="0.2">
      <c r="A213" s="418"/>
      <c r="B213" s="235" t="str">
        <f>Capacidades!M1409</f>
        <v xml:space="preserve">   </v>
      </c>
      <c r="C213" s="236"/>
      <c r="D213" s="15"/>
      <c r="E213" s="15"/>
      <c r="F213" s="15"/>
      <c r="G213" s="15"/>
      <c r="H213" s="16"/>
      <c r="I213" s="16"/>
      <c r="J213" s="16"/>
      <c r="K213" s="16"/>
      <c r="L213" s="414"/>
      <c r="M213" s="115" t="str">
        <f t="shared" si="3"/>
        <v xml:space="preserve">   </v>
      </c>
    </row>
    <row r="214" spans="1:13" x14ac:dyDescent="0.2">
      <c r="A214" s="418"/>
      <c r="B214" s="235" t="str">
        <f>Capacidades!M1410</f>
        <v xml:space="preserve">   </v>
      </c>
      <c r="C214" s="236"/>
      <c r="D214" s="15"/>
      <c r="E214" s="15"/>
      <c r="F214" s="15"/>
      <c r="G214" s="15"/>
      <c r="H214" s="16"/>
      <c r="I214" s="16"/>
      <c r="J214" s="16"/>
      <c r="K214" s="16"/>
      <c r="L214" s="414"/>
      <c r="M214" s="115" t="str">
        <f t="shared" si="3"/>
        <v xml:space="preserve">   </v>
      </c>
    </row>
    <row r="215" spans="1:13" x14ac:dyDescent="0.2">
      <c r="A215" s="418"/>
      <c r="B215" s="235" t="str">
        <f>Capacidades!M1411</f>
        <v xml:space="preserve">   </v>
      </c>
      <c r="C215" s="236"/>
      <c r="D215" s="15"/>
      <c r="E215" s="15"/>
      <c r="F215" s="16"/>
      <c r="G215" s="16"/>
      <c r="H215" s="16"/>
      <c r="I215" s="16"/>
      <c r="J215" s="16"/>
      <c r="K215" s="16"/>
      <c r="L215" s="414"/>
      <c r="M215" s="115" t="str">
        <f t="shared" si="3"/>
        <v xml:space="preserve">   </v>
      </c>
    </row>
    <row r="216" spans="1:13" x14ac:dyDescent="0.2">
      <c r="A216" s="418"/>
      <c r="B216" s="235" t="str">
        <f>Capacidades!M1412</f>
        <v xml:space="preserve">   </v>
      </c>
      <c r="C216" s="236"/>
      <c r="D216" s="15"/>
      <c r="E216" s="15"/>
      <c r="F216" s="16"/>
      <c r="G216" s="16"/>
      <c r="H216" s="16"/>
      <c r="I216" s="16"/>
      <c r="J216" s="16"/>
      <c r="K216" s="16"/>
      <c r="L216" s="414"/>
      <c r="M216" s="115" t="str">
        <f t="shared" si="3"/>
        <v xml:space="preserve">   </v>
      </c>
    </row>
    <row r="217" spans="1:13" x14ac:dyDescent="0.2">
      <c r="A217" s="419"/>
      <c r="B217" s="235" t="str">
        <f>Capacidades!M1413</f>
        <v xml:space="preserve">   </v>
      </c>
      <c r="C217" s="236"/>
      <c r="D217" s="17"/>
      <c r="E217" s="17"/>
      <c r="F217" s="18"/>
      <c r="G217" s="18"/>
      <c r="H217" s="18"/>
      <c r="I217" s="18"/>
      <c r="J217" s="18"/>
      <c r="K217" s="18"/>
      <c r="L217" s="415"/>
      <c r="M217" s="115" t="str">
        <f t="shared" si="3"/>
        <v xml:space="preserve">   </v>
      </c>
    </row>
    <row r="218" spans="1:13" ht="23.25" customHeight="1" x14ac:dyDescent="0.2">
      <c r="A218" s="429" t="s">
        <v>103</v>
      </c>
      <c r="B218" s="429"/>
      <c r="C218" s="429"/>
      <c r="D218" s="429"/>
      <c r="E218" s="429"/>
      <c r="F218" s="429"/>
      <c r="G218" s="429"/>
      <c r="H218" s="429"/>
      <c r="I218" s="429"/>
      <c r="J218" s="429"/>
      <c r="K218" s="429"/>
      <c r="L218" s="429"/>
      <c r="M218" s="115" t="str">
        <f>A218</f>
        <v>COMPETENCIAS PARA LA EMPLEABILIDAD INCORPORADAS MEDIANTE UNIDAD DIDÁCTICA</v>
      </c>
    </row>
    <row r="219" spans="1:13" ht="79.5" customHeight="1" x14ac:dyDescent="0.2">
      <c r="A219" s="430">
        <f>Organización_Modular!C154</f>
        <v>0</v>
      </c>
      <c r="B219" s="430"/>
      <c r="C219" s="430"/>
      <c r="D219" s="430"/>
      <c r="E219" s="430"/>
      <c r="F219" s="430"/>
      <c r="G219" s="430"/>
      <c r="H219" s="430"/>
      <c r="I219" s="430"/>
      <c r="J219" s="430"/>
      <c r="K219" s="430"/>
      <c r="L219" s="430"/>
      <c r="M219" s="115">
        <f>A219</f>
        <v>0</v>
      </c>
    </row>
    <row r="220" spans="1:13" ht="12.75" customHeight="1" x14ac:dyDescent="0.2">
      <c r="A220" s="434" t="s">
        <v>97</v>
      </c>
      <c r="B220" s="435" t="s">
        <v>96</v>
      </c>
      <c r="C220" s="434" t="s">
        <v>95</v>
      </c>
      <c r="D220" s="434" t="s">
        <v>0</v>
      </c>
      <c r="E220" s="424" t="s">
        <v>61</v>
      </c>
      <c r="F220" s="434" t="s">
        <v>88</v>
      </c>
      <c r="G220" s="434"/>
      <c r="H220" s="434" t="s">
        <v>88</v>
      </c>
      <c r="I220" s="434" t="s">
        <v>94</v>
      </c>
      <c r="J220" s="434"/>
      <c r="K220" s="434" t="s">
        <v>94</v>
      </c>
      <c r="L220" s="434" t="s">
        <v>93</v>
      </c>
      <c r="M220" s="115" t="str">
        <f t="shared" ref="M220" si="4">A220</f>
        <v>CAPACIDADES DE EMPLEABILIDAD</v>
      </c>
    </row>
    <row r="221" spans="1:13" x14ac:dyDescent="0.2">
      <c r="A221" s="434"/>
      <c r="B221" s="435"/>
      <c r="C221" s="434"/>
      <c r="D221" s="434"/>
      <c r="E221" s="424"/>
      <c r="F221" s="222" t="s">
        <v>92</v>
      </c>
      <c r="G221" s="222" t="s">
        <v>91</v>
      </c>
      <c r="H221" s="434"/>
      <c r="I221" s="222" t="s">
        <v>92</v>
      </c>
      <c r="J221" s="222" t="s">
        <v>91</v>
      </c>
      <c r="K221" s="434"/>
      <c r="L221" s="434"/>
      <c r="M221" s="115" t="str">
        <f>A220</f>
        <v>CAPACIDADES DE EMPLEABILIDAD</v>
      </c>
    </row>
    <row r="222" spans="1:13" x14ac:dyDescent="0.2">
      <c r="A222" s="417" t="str">
        <f>Capacidades!L1414</f>
        <v xml:space="preserve">       </v>
      </c>
      <c r="B222" s="237" t="str">
        <f>Capacidades!M1414</f>
        <v xml:space="preserve">   </v>
      </c>
      <c r="C222" s="238"/>
      <c r="D222" s="15">
        <f>Organización_Modular!F154</f>
        <v>0</v>
      </c>
      <c r="E222" s="15">
        <f>Organización_Modular!G154</f>
        <v>0</v>
      </c>
      <c r="F222" s="15">
        <f>Organización_Modular!H154</f>
        <v>0</v>
      </c>
      <c r="G222" s="15">
        <f>Organización_Modular!I154</f>
        <v>0</v>
      </c>
      <c r="H222" s="16">
        <f>SUM(F222:G222)</f>
        <v>0</v>
      </c>
      <c r="I222" s="16">
        <f>F222*16</f>
        <v>0</v>
      </c>
      <c r="J222" s="16">
        <f>G222*32</f>
        <v>0</v>
      </c>
      <c r="K222" s="16">
        <f>SUM(I222:J222)</f>
        <v>0</v>
      </c>
      <c r="L222" s="414"/>
      <c r="M222" s="115" t="str">
        <f>B222</f>
        <v xml:space="preserve">   </v>
      </c>
    </row>
    <row r="223" spans="1:13" x14ac:dyDescent="0.2">
      <c r="A223" s="418"/>
      <c r="B223" s="237" t="str">
        <f>Capacidades!M1415</f>
        <v xml:space="preserve">   </v>
      </c>
      <c r="C223" s="236"/>
      <c r="D223" s="15"/>
      <c r="E223" s="15"/>
      <c r="F223" s="15"/>
      <c r="G223" s="15"/>
      <c r="H223" s="16"/>
      <c r="I223" s="16"/>
      <c r="J223" s="16"/>
      <c r="K223" s="16"/>
      <c r="L223" s="414"/>
      <c r="M223" s="115" t="str">
        <f t="shared" ref="M223:M286" si="5">B223</f>
        <v xml:space="preserve">   </v>
      </c>
    </row>
    <row r="224" spans="1:13" x14ac:dyDescent="0.2">
      <c r="A224" s="418"/>
      <c r="B224" s="237" t="str">
        <f>Capacidades!M1416</f>
        <v xml:space="preserve">   </v>
      </c>
      <c r="C224" s="236"/>
      <c r="D224" s="15"/>
      <c r="E224" s="15"/>
      <c r="F224" s="15"/>
      <c r="G224" s="15"/>
      <c r="H224" s="16"/>
      <c r="I224" s="16"/>
      <c r="J224" s="16"/>
      <c r="K224" s="16"/>
      <c r="L224" s="414"/>
      <c r="M224" s="115" t="str">
        <f t="shared" si="5"/>
        <v xml:space="preserve">   </v>
      </c>
    </row>
    <row r="225" spans="1:13" x14ac:dyDescent="0.2">
      <c r="A225" s="418"/>
      <c r="B225" s="237" t="str">
        <f>Capacidades!M1417</f>
        <v xml:space="preserve">   </v>
      </c>
      <c r="C225" s="236"/>
      <c r="D225" s="15"/>
      <c r="E225" s="15"/>
      <c r="F225" s="15"/>
      <c r="G225" s="15"/>
      <c r="H225" s="16"/>
      <c r="I225" s="16"/>
      <c r="J225" s="16"/>
      <c r="K225" s="16"/>
      <c r="L225" s="414"/>
      <c r="M225" s="115" t="str">
        <f t="shared" si="5"/>
        <v xml:space="preserve">   </v>
      </c>
    </row>
    <row r="226" spans="1:13" x14ac:dyDescent="0.2">
      <c r="A226" s="418"/>
      <c r="B226" s="237" t="str">
        <f>Capacidades!M1418</f>
        <v xml:space="preserve">   </v>
      </c>
      <c r="C226" s="236"/>
      <c r="D226" s="15"/>
      <c r="E226" s="15"/>
      <c r="F226" s="15"/>
      <c r="G226" s="15"/>
      <c r="H226" s="16"/>
      <c r="I226" s="16"/>
      <c r="J226" s="16"/>
      <c r="K226" s="16"/>
      <c r="L226" s="414"/>
      <c r="M226" s="115" t="str">
        <f t="shared" si="5"/>
        <v xml:space="preserve">   </v>
      </c>
    </row>
    <row r="227" spans="1:13" x14ac:dyDescent="0.2">
      <c r="A227" s="418"/>
      <c r="B227" s="237" t="str">
        <f>Capacidades!M1419</f>
        <v xml:space="preserve">   </v>
      </c>
      <c r="C227" s="236"/>
      <c r="D227" s="15"/>
      <c r="E227" s="15"/>
      <c r="F227" s="15"/>
      <c r="G227" s="15"/>
      <c r="H227" s="16"/>
      <c r="I227" s="16"/>
      <c r="J227" s="16"/>
      <c r="K227" s="16"/>
      <c r="L227" s="414"/>
      <c r="M227" s="115" t="str">
        <f t="shared" si="5"/>
        <v xml:space="preserve">   </v>
      </c>
    </row>
    <row r="228" spans="1:13" x14ac:dyDescent="0.2">
      <c r="A228" s="418"/>
      <c r="B228" s="237" t="str">
        <f>Capacidades!M1420</f>
        <v xml:space="preserve">   </v>
      </c>
      <c r="C228" s="236"/>
      <c r="D228" s="15"/>
      <c r="E228" s="15"/>
      <c r="F228" s="15"/>
      <c r="G228" s="15"/>
      <c r="H228" s="16"/>
      <c r="I228" s="16"/>
      <c r="J228" s="16"/>
      <c r="K228" s="16"/>
      <c r="L228" s="414"/>
      <c r="M228" s="115" t="str">
        <f t="shared" si="5"/>
        <v xml:space="preserve">   </v>
      </c>
    </row>
    <row r="229" spans="1:13" x14ac:dyDescent="0.2">
      <c r="A229" s="418"/>
      <c r="B229" s="237" t="str">
        <f>Capacidades!M1421</f>
        <v xml:space="preserve">   </v>
      </c>
      <c r="C229" s="236"/>
      <c r="D229" s="15"/>
      <c r="E229" s="15"/>
      <c r="F229" s="15"/>
      <c r="G229" s="15"/>
      <c r="H229" s="16"/>
      <c r="I229" s="16"/>
      <c r="J229" s="16"/>
      <c r="K229" s="16"/>
      <c r="L229" s="414"/>
      <c r="M229" s="115" t="str">
        <f t="shared" si="5"/>
        <v xml:space="preserve">   </v>
      </c>
    </row>
    <row r="230" spans="1:13" x14ac:dyDescent="0.2">
      <c r="A230" s="418"/>
      <c r="B230" s="237" t="str">
        <f>Capacidades!M1422</f>
        <v xml:space="preserve">   </v>
      </c>
      <c r="C230" s="236"/>
      <c r="D230" s="15"/>
      <c r="E230" s="15"/>
      <c r="F230" s="15"/>
      <c r="G230" s="15"/>
      <c r="H230" s="16"/>
      <c r="I230" s="16"/>
      <c r="J230" s="16"/>
      <c r="K230" s="16"/>
      <c r="L230" s="414"/>
      <c r="M230" s="115" t="str">
        <f t="shared" si="5"/>
        <v xml:space="preserve">   </v>
      </c>
    </row>
    <row r="231" spans="1:13" x14ac:dyDescent="0.2">
      <c r="A231" s="419"/>
      <c r="B231" s="237" t="str">
        <f>Capacidades!M1423</f>
        <v xml:space="preserve">   </v>
      </c>
      <c r="C231" s="236"/>
      <c r="D231" s="17"/>
      <c r="E231" s="17"/>
      <c r="F231" s="17"/>
      <c r="G231" s="17"/>
      <c r="H231" s="18"/>
      <c r="I231" s="18"/>
      <c r="J231" s="18"/>
      <c r="K231" s="18"/>
      <c r="L231" s="415"/>
      <c r="M231" s="115" t="str">
        <f t="shared" si="5"/>
        <v xml:space="preserve">   </v>
      </c>
    </row>
    <row r="232" spans="1:13" x14ac:dyDescent="0.2">
      <c r="A232" s="417" t="str">
        <f>Capacidades!L1424</f>
        <v xml:space="preserve">       </v>
      </c>
      <c r="B232" s="237" t="str">
        <f>Capacidades!M1424</f>
        <v xml:space="preserve">   </v>
      </c>
      <c r="C232" s="236"/>
      <c r="D232" s="13">
        <f>Organización_Modular!F155</f>
        <v>0</v>
      </c>
      <c r="E232" s="13">
        <f>Organización_Modular!G155</f>
        <v>0</v>
      </c>
      <c r="F232" s="13">
        <f>Organización_Modular!H155</f>
        <v>0</v>
      </c>
      <c r="G232" s="13">
        <f>Organización_Modular!I155</f>
        <v>0</v>
      </c>
      <c r="H232" s="14">
        <f>SUM(F232:G232)</f>
        <v>0</v>
      </c>
      <c r="I232" s="14">
        <f>F232*16</f>
        <v>0</v>
      </c>
      <c r="J232" s="14">
        <f>G232*32</f>
        <v>0</v>
      </c>
      <c r="K232" s="14">
        <f>SUM(I232:J232)</f>
        <v>0</v>
      </c>
      <c r="L232" s="413"/>
      <c r="M232" s="115" t="str">
        <f t="shared" si="5"/>
        <v xml:space="preserve">   </v>
      </c>
    </row>
    <row r="233" spans="1:13" x14ac:dyDescent="0.2">
      <c r="A233" s="418"/>
      <c r="B233" s="237" t="str">
        <f>Capacidades!M1425</f>
        <v xml:space="preserve">   </v>
      </c>
      <c r="C233" s="236"/>
      <c r="D233" s="15"/>
      <c r="E233" s="15"/>
      <c r="F233" s="15"/>
      <c r="G233" s="15"/>
      <c r="H233" s="16"/>
      <c r="I233" s="16"/>
      <c r="J233" s="16"/>
      <c r="K233" s="16"/>
      <c r="L233" s="414"/>
      <c r="M233" s="115" t="str">
        <f t="shared" si="5"/>
        <v xml:space="preserve">   </v>
      </c>
    </row>
    <row r="234" spans="1:13" x14ac:dyDescent="0.2">
      <c r="A234" s="418"/>
      <c r="B234" s="237" t="str">
        <f>Capacidades!M1426</f>
        <v xml:space="preserve">   </v>
      </c>
      <c r="C234" s="236"/>
      <c r="D234" s="15"/>
      <c r="E234" s="15"/>
      <c r="F234" s="15"/>
      <c r="G234" s="15"/>
      <c r="H234" s="16"/>
      <c r="I234" s="16"/>
      <c r="J234" s="16"/>
      <c r="K234" s="16"/>
      <c r="L234" s="414"/>
      <c r="M234" s="115" t="str">
        <f t="shared" si="5"/>
        <v xml:space="preserve">   </v>
      </c>
    </row>
    <row r="235" spans="1:13" x14ac:dyDescent="0.2">
      <c r="A235" s="418"/>
      <c r="B235" s="237" t="str">
        <f>Capacidades!M1427</f>
        <v xml:space="preserve">   </v>
      </c>
      <c r="C235" s="236"/>
      <c r="D235" s="15"/>
      <c r="E235" s="15"/>
      <c r="F235" s="15"/>
      <c r="G235" s="15"/>
      <c r="H235" s="16"/>
      <c r="I235" s="16"/>
      <c r="J235" s="16"/>
      <c r="K235" s="16"/>
      <c r="L235" s="414"/>
      <c r="M235" s="115" t="str">
        <f t="shared" si="5"/>
        <v xml:space="preserve">   </v>
      </c>
    </row>
    <row r="236" spans="1:13" x14ac:dyDescent="0.2">
      <c r="A236" s="418"/>
      <c r="B236" s="237" t="str">
        <f>Capacidades!M1428</f>
        <v xml:space="preserve">   </v>
      </c>
      <c r="C236" s="236"/>
      <c r="D236" s="15"/>
      <c r="E236" s="15"/>
      <c r="F236" s="15"/>
      <c r="G236" s="15"/>
      <c r="H236" s="16"/>
      <c r="I236" s="16"/>
      <c r="J236" s="16"/>
      <c r="K236" s="16"/>
      <c r="L236" s="414"/>
      <c r="M236" s="115" t="str">
        <f t="shared" si="5"/>
        <v xml:space="preserve">   </v>
      </c>
    </row>
    <row r="237" spans="1:13" x14ac:dyDescent="0.2">
      <c r="A237" s="418"/>
      <c r="B237" s="237" t="str">
        <f>Capacidades!M1429</f>
        <v xml:space="preserve">   </v>
      </c>
      <c r="C237" s="236"/>
      <c r="D237" s="15"/>
      <c r="E237" s="15"/>
      <c r="F237" s="15"/>
      <c r="G237" s="15"/>
      <c r="H237" s="16"/>
      <c r="I237" s="16"/>
      <c r="J237" s="16"/>
      <c r="K237" s="16"/>
      <c r="L237" s="414"/>
      <c r="M237" s="115" t="str">
        <f t="shared" si="5"/>
        <v xml:space="preserve">   </v>
      </c>
    </row>
    <row r="238" spans="1:13" x14ac:dyDescent="0.2">
      <c r="A238" s="418"/>
      <c r="B238" s="237" t="str">
        <f>Capacidades!M1430</f>
        <v xml:space="preserve">   </v>
      </c>
      <c r="C238" s="236"/>
      <c r="D238" s="15"/>
      <c r="E238" s="15"/>
      <c r="F238" s="15"/>
      <c r="G238" s="15"/>
      <c r="H238" s="16"/>
      <c r="I238" s="16"/>
      <c r="J238" s="16"/>
      <c r="K238" s="16"/>
      <c r="L238" s="414"/>
      <c r="M238" s="115" t="str">
        <f t="shared" si="5"/>
        <v xml:space="preserve">   </v>
      </c>
    </row>
    <row r="239" spans="1:13" x14ac:dyDescent="0.2">
      <c r="A239" s="418"/>
      <c r="B239" s="237" t="str">
        <f>Capacidades!M1431</f>
        <v xml:space="preserve">   </v>
      </c>
      <c r="C239" s="236"/>
      <c r="D239" s="15"/>
      <c r="E239" s="15"/>
      <c r="F239" s="15"/>
      <c r="G239" s="15"/>
      <c r="H239" s="16"/>
      <c r="I239" s="16"/>
      <c r="J239" s="16"/>
      <c r="K239" s="16"/>
      <c r="L239" s="414"/>
      <c r="M239" s="115" t="str">
        <f t="shared" si="5"/>
        <v xml:space="preserve">   </v>
      </c>
    </row>
    <row r="240" spans="1:13" x14ac:dyDescent="0.2">
      <c r="A240" s="418"/>
      <c r="B240" s="237" t="str">
        <f>Capacidades!M1432</f>
        <v xml:space="preserve">   </v>
      </c>
      <c r="C240" s="236"/>
      <c r="D240" s="15"/>
      <c r="E240" s="15"/>
      <c r="F240" s="15"/>
      <c r="G240" s="15"/>
      <c r="H240" s="16"/>
      <c r="I240" s="16"/>
      <c r="J240" s="16"/>
      <c r="K240" s="16"/>
      <c r="L240" s="414"/>
      <c r="M240" s="115" t="str">
        <f t="shared" si="5"/>
        <v xml:space="preserve">   </v>
      </c>
    </row>
    <row r="241" spans="1:13" x14ac:dyDescent="0.2">
      <c r="A241" s="419"/>
      <c r="B241" s="237" t="str">
        <f>Capacidades!M1433</f>
        <v xml:space="preserve">   </v>
      </c>
      <c r="C241" s="239"/>
      <c r="D241" s="15"/>
      <c r="E241" s="15"/>
      <c r="F241" s="15"/>
      <c r="G241" s="15"/>
      <c r="H241" s="16"/>
      <c r="I241" s="16"/>
      <c r="J241" s="16"/>
      <c r="K241" s="16"/>
      <c r="L241" s="414"/>
      <c r="M241" s="115" t="str">
        <f t="shared" si="5"/>
        <v xml:space="preserve">   </v>
      </c>
    </row>
    <row r="242" spans="1:13" x14ac:dyDescent="0.2">
      <c r="A242" s="417" t="str">
        <f>Capacidades!L1434</f>
        <v xml:space="preserve">       </v>
      </c>
      <c r="B242" s="237" t="str">
        <f>Capacidades!M1434</f>
        <v xml:space="preserve">   </v>
      </c>
      <c r="C242" s="236"/>
      <c r="D242" s="13">
        <f>Organización_Modular!F156</f>
        <v>0</v>
      </c>
      <c r="E242" s="13">
        <f>Organización_Modular!G156</f>
        <v>0</v>
      </c>
      <c r="F242" s="13">
        <f>Organización_Modular!H156</f>
        <v>0</v>
      </c>
      <c r="G242" s="13">
        <f>Organización_Modular!I156</f>
        <v>0</v>
      </c>
      <c r="H242" s="14">
        <f>SUM(F242:G242)</f>
        <v>0</v>
      </c>
      <c r="I242" s="14">
        <f>F242*16</f>
        <v>0</v>
      </c>
      <c r="J242" s="14">
        <f>G242*32</f>
        <v>0</v>
      </c>
      <c r="K242" s="14">
        <f>SUM(I242:J242)</f>
        <v>0</v>
      </c>
      <c r="L242" s="413"/>
      <c r="M242" s="115" t="str">
        <f t="shared" si="5"/>
        <v xml:space="preserve">   </v>
      </c>
    </row>
    <row r="243" spans="1:13" x14ac:dyDescent="0.2">
      <c r="A243" s="418"/>
      <c r="B243" s="237" t="str">
        <f>Capacidades!M1435</f>
        <v xml:space="preserve">   </v>
      </c>
      <c r="C243" s="236"/>
      <c r="D243" s="15"/>
      <c r="E243" s="15"/>
      <c r="F243" s="15"/>
      <c r="G243" s="15"/>
      <c r="H243" s="16"/>
      <c r="I243" s="16"/>
      <c r="J243" s="16"/>
      <c r="K243" s="16"/>
      <c r="L243" s="414"/>
      <c r="M243" s="115" t="str">
        <f t="shared" si="5"/>
        <v xml:space="preserve">   </v>
      </c>
    </row>
    <row r="244" spans="1:13" x14ac:dyDescent="0.2">
      <c r="A244" s="418"/>
      <c r="B244" s="237" t="str">
        <f>Capacidades!M1436</f>
        <v xml:space="preserve">   </v>
      </c>
      <c r="C244" s="236"/>
      <c r="D244" s="15"/>
      <c r="E244" s="15"/>
      <c r="F244" s="15"/>
      <c r="G244" s="15"/>
      <c r="H244" s="16"/>
      <c r="I244" s="16"/>
      <c r="J244" s="16"/>
      <c r="K244" s="16"/>
      <c r="L244" s="414"/>
      <c r="M244" s="115" t="str">
        <f t="shared" si="5"/>
        <v xml:space="preserve">   </v>
      </c>
    </row>
    <row r="245" spans="1:13" x14ac:dyDescent="0.2">
      <c r="A245" s="418"/>
      <c r="B245" s="237" t="str">
        <f>Capacidades!M1437</f>
        <v xml:space="preserve">   </v>
      </c>
      <c r="C245" s="236"/>
      <c r="D245" s="15"/>
      <c r="E245" s="15"/>
      <c r="F245" s="15"/>
      <c r="G245" s="15"/>
      <c r="H245" s="16"/>
      <c r="I245" s="16"/>
      <c r="J245" s="16"/>
      <c r="K245" s="16"/>
      <c r="L245" s="414"/>
      <c r="M245" s="115" t="str">
        <f t="shared" si="5"/>
        <v xml:space="preserve">   </v>
      </c>
    </row>
    <row r="246" spans="1:13" x14ac:dyDescent="0.2">
      <c r="A246" s="418"/>
      <c r="B246" s="237" t="str">
        <f>Capacidades!M1438</f>
        <v xml:space="preserve">   </v>
      </c>
      <c r="C246" s="236"/>
      <c r="D246" s="15"/>
      <c r="E246" s="15"/>
      <c r="F246" s="15"/>
      <c r="G246" s="15"/>
      <c r="H246" s="16"/>
      <c r="I246" s="16"/>
      <c r="J246" s="16"/>
      <c r="K246" s="16"/>
      <c r="L246" s="414"/>
      <c r="M246" s="115" t="str">
        <f t="shared" si="5"/>
        <v xml:space="preserve">   </v>
      </c>
    </row>
    <row r="247" spans="1:13" x14ac:dyDescent="0.2">
      <c r="A247" s="418"/>
      <c r="B247" s="237" t="str">
        <f>Capacidades!M1439</f>
        <v xml:space="preserve">   </v>
      </c>
      <c r="C247" s="236"/>
      <c r="D247" s="15"/>
      <c r="E247" s="15"/>
      <c r="F247" s="15"/>
      <c r="G247" s="15"/>
      <c r="H247" s="16"/>
      <c r="I247" s="16"/>
      <c r="J247" s="16"/>
      <c r="K247" s="16"/>
      <c r="L247" s="414"/>
      <c r="M247" s="115" t="str">
        <f t="shared" si="5"/>
        <v xml:space="preserve">   </v>
      </c>
    </row>
    <row r="248" spans="1:13" x14ac:dyDescent="0.2">
      <c r="A248" s="418"/>
      <c r="B248" s="237" t="str">
        <f>Capacidades!M1440</f>
        <v xml:space="preserve">   </v>
      </c>
      <c r="C248" s="236"/>
      <c r="D248" s="15"/>
      <c r="E248" s="15"/>
      <c r="F248" s="15"/>
      <c r="G248" s="15"/>
      <c r="H248" s="16"/>
      <c r="I248" s="16"/>
      <c r="J248" s="16"/>
      <c r="K248" s="16"/>
      <c r="L248" s="414"/>
      <c r="M248" s="115" t="str">
        <f t="shared" si="5"/>
        <v xml:space="preserve">   </v>
      </c>
    </row>
    <row r="249" spans="1:13" x14ac:dyDescent="0.2">
      <c r="A249" s="418"/>
      <c r="B249" s="237" t="str">
        <f>Capacidades!M1441</f>
        <v xml:space="preserve">   </v>
      </c>
      <c r="C249" s="236"/>
      <c r="D249" s="15"/>
      <c r="E249" s="15"/>
      <c r="F249" s="15"/>
      <c r="G249" s="15"/>
      <c r="H249" s="16"/>
      <c r="I249" s="16"/>
      <c r="J249" s="16"/>
      <c r="K249" s="16"/>
      <c r="L249" s="414"/>
      <c r="M249" s="115" t="str">
        <f t="shared" si="5"/>
        <v xml:space="preserve">   </v>
      </c>
    </row>
    <row r="250" spans="1:13" x14ac:dyDescent="0.2">
      <c r="A250" s="418"/>
      <c r="B250" s="237" t="str">
        <f>Capacidades!M1442</f>
        <v xml:space="preserve">   </v>
      </c>
      <c r="C250" s="236"/>
      <c r="D250" s="15"/>
      <c r="E250" s="15"/>
      <c r="F250" s="15"/>
      <c r="G250" s="15"/>
      <c r="H250" s="16"/>
      <c r="I250" s="16"/>
      <c r="J250" s="16"/>
      <c r="K250" s="16"/>
      <c r="L250" s="414"/>
      <c r="M250" s="115" t="str">
        <f t="shared" si="5"/>
        <v xml:space="preserve">   </v>
      </c>
    </row>
    <row r="251" spans="1:13" x14ac:dyDescent="0.2">
      <c r="A251" s="419"/>
      <c r="B251" s="237" t="str">
        <f>Capacidades!M1443</f>
        <v xml:space="preserve">   </v>
      </c>
      <c r="C251" s="239"/>
      <c r="D251" s="15"/>
      <c r="E251" s="15"/>
      <c r="F251" s="15"/>
      <c r="G251" s="15"/>
      <c r="H251" s="16"/>
      <c r="I251" s="16"/>
      <c r="J251" s="16"/>
      <c r="K251" s="16"/>
      <c r="L251" s="414"/>
      <c r="M251" s="115" t="str">
        <f t="shared" si="5"/>
        <v xml:space="preserve">   </v>
      </c>
    </row>
    <row r="252" spans="1:13" x14ac:dyDescent="0.2">
      <c r="A252" s="417" t="str">
        <f>Capacidades!L1444</f>
        <v xml:space="preserve">       </v>
      </c>
      <c r="B252" s="237" t="str">
        <f>Capacidades!M1444</f>
        <v xml:space="preserve">   </v>
      </c>
      <c r="C252" s="236"/>
      <c r="D252" s="13">
        <f>Organización_Modular!F157</f>
        <v>0</v>
      </c>
      <c r="E252" s="13">
        <f>Organización_Modular!G157</f>
        <v>0</v>
      </c>
      <c r="F252" s="13">
        <f>Organización_Modular!H157</f>
        <v>0</v>
      </c>
      <c r="G252" s="13">
        <f>Organización_Modular!I157</f>
        <v>0</v>
      </c>
      <c r="H252" s="14">
        <f>SUM(F252:G252)</f>
        <v>0</v>
      </c>
      <c r="I252" s="14">
        <f>F252*16</f>
        <v>0</v>
      </c>
      <c r="J252" s="14">
        <f>G252*32</f>
        <v>0</v>
      </c>
      <c r="K252" s="14">
        <f>SUM(I252:J252)</f>
        <v>0</v>
      </c>
      <c r="L252" s="413"/>
      <c r="M252" s="115" t="str">
        <f t="shared" si="5"/>
        <v xml:space="preserve">   </v>
      </c>
    </row>
    <row r="253" spans="1:13" x14ac:dyDescent="0.2">
      <c r="A253" s="418"/>
      <c r="B253" s="237" t="str">
        <f>Capacidades!M1445</f>
        <v xml:space="preserve">   </v>
      </c>
      <c r="C253" s="236"/>
      <c r="D253" s="15"/>
      <c r="E253" s="15"/>
      <c r="F253" s="15"/>
      <c r="G253" s="15"/>
      <c r="H253" s="16"/>
      <c r="I253" s="16"/>
      <c r="J253" s="16"/>
      <c r="K253" s="16"/>
      <c r="L253" s="414"/>
      <c r="M253" s="115" t="str">
        <f t="shared" si="5"/>
        <v xml:space="preserve">   </v>
      </c>
    </row>
    <row r="254" spans="1:13" x14ac:dyDescent="0.2">
      <c r="A254" s="418"/>
      <c r="B254" s="237" t="str">
        <f>Capacidades!M1446</f>
        <v xml:space="preserve">   </v>
      </c>
      <c r="C254" s="236"/>
      <c r="D254" s="15"/>
      <c r="E254" s="15"/>
      <c r="F254" s="15"/>
      <c r="G254" s="15"/>
      <c r="H254" s="16"/>
      <c r="I254" s="16"/>
      <c r="J254" s="16"/>
      <c r="K254" s="16"/>
      <c r="L254" s="414"/>
      <c r="M254" s="115" t="str">
        <f t="shared" si="5"/>
        <v xml:space="preserve">   </v>
      </c>
    </row>
    <row r="255" spans="1:13" x14ac:dyDescent="0.2">
      <c r="A255" s="418"/>
      <c r="B255" s="237" t="str">
        <f>Capacidades!M1447</f>
        <v xml:space="preserve">   </v>
      </c>
      <c r="C255" s="236"/>
      <c r="D255" s="15"/>
      <c r="E255" s="15"/>
      <c r="F255" s="15"/>
      <c r="G255" s="15"/>
      <c r="H255" s="16"/>
      <c r="I255" s="16"/>
      <c r="J255" s="16"/>
      <c r="K255" s="16"/>
      <c r="L255" s="414"/>
      <c r="M255" s="115" t="str">
        <f t="shared" si="5"/>
        <v xml:space="preserve">   </v>
      </c>
    </row>
    <row r="256" spans="1:13" x14ac:dyDescent="0.2">
      <c r="A256" s="418"/>
      <c r="B256" s="237" t="str">
        <f>Capacidades!M1448</f>
        <v xml:space="preserve">   </v>
      </c>
      <c r="C256" s="236"/>
      <c r="D256" s="15"/>
      <c r="E256" s="15"/>
      <c r="F256" s="15"/>
      <c r="G256" s="15"/>
      <c r="H256" s="16"/>
      <c r="I256" s="16"/>
      <c r="J256" s="16"/>
      <c r="K256" s="16"/>
      <c r="L256" s="414"/>
      <c r="M256" s="115" t="str">
        <f t="shared" si="5"/>
        <v xml:space="preserve">   </v>
      </c>
    </row>
    <row r="257" spans="1:13" x14ac:dyDescent="0.2">
      <c r="A257" s="418"/>
      <c r="B257" s="237" t="str">
        <f>Capacidades!M1449</f>
        <v xml:space="preserve">   </v>
      </c>
      <c r="C257" s="236"/>
      <c r="D257" s="15"/>
      <c r="E257" s="15"/>
      <c r="F257" s="15"/>
      <c r="G257" s="15"/>
      <c r="H257" s="16"/>
      <c r="I257" s="16"/>
      <c r="J257" s="16"/>
      <c r="K257" s="16"/>
      <c r="L257" s="414"/>
      <c r="M257" s="115" t="str">
        <f t="shared" si="5"/>
        <v xml:space="preserve">   </v>
      </c>
    </row>
    <row r="258" spans="1:13" x14ac:dyDescent="0.2">
      <c r="A258" s="418"/>
      <c r="B258" s="237" t="str">
        <f>Capacidades!M1450</f>
        <v xml:space="preserve">   </v>
      </c>
      <c r="C258" s="236"/>
      <c r="D258" s="15"/>
      <c r="E258" s="15"/>
      <c r="F258" s="15"/>
      <c r="G258" s="15"/>
      <c r="H258" s="16"/>
      <c r="I258" s="16"/>
      <c r="J258" s="16"/>
      <c r="K258" s="16"/>
      <c r="L258" s="414"/>
      <c r="M258" s="115" t="str">
        <f t="shared" si="5"/>
        <v xml:space="preserve">   </v>
      </c>
    </row>
    <row r="259" spans="1:13" x14ac:dyDescent="0.2">
      <c r="A259" s="418"/>
      <c r="B259" s="237" t="str">
        <f>Capacidades!M1451</f>
        <v xml:space="preserve">   </v>
      </c>
      <c r="C259" s="236"/>
      <c r="D259" s="15"/>
      <c r="E259" s="15"/>
      <c r="F259" s="15"/>
      <c r="G259" s="15"/>
      <c r="H259" s="16"/>
      <c r="I259" s="16"/>
      <c r="J259" s="16"/>
      <c r="K259" s="16"/>
      <c r="L259" s="414"/>
      <c r="M259" s="115" t="str">
        <f t="shared" si="5"/>
        <v xml:space="preserve">   </v>
      </c>
    </row>
    <row r="260" spans="1:13" x14ac:dyDescent="0.2">
      <c r="A260" s="418"/>
      <c r="B260" s="237" t="str">
        <f>Capacidades!M1452</f>
        <v xml:space="preserve">   </v>
      </c>
      <c r="C260" s="236"/>
      <c r="D260" s="15"/>
      <c r="E260" s="15"/>
      <c r="F260" s="15"/>
      <c r="G260" s="15"/>
      <c r="H260" s="16"/>
      <c r="I260" s="16"/>
      <c r="J260" s="16"/>
      <c r="K260" s="16"/>
      <c r="L260" s="414"/>
      <c r="M260" s="115" t="str">
        <f t="shared" si="5"/>
        <v xml:space="preserve">   </v>
      </c>
    </row>
    <row r="261" spans="1:13" x14ac:dyDescent="0.2">
      <c r="A261" s="419"/>
      <c r="B261" s="237" t="str">
        <f>Capacidades!M1453</f>
        <v xml:space="preserve">   </v>
      </c>
      <c r="C261" s="239"/>
      <c r="D261" s="15"/>
      <c r="E261" s="15"/>
      <c r="F261" s="15"/>
      <c r="G261" s="15"/>
      <c r="H261" s="16"/>
      <c r="I261" s="16"/>
      <c r="J261" s="16"/>
      <c r="K261" s="16"/>
      <c r="L261" s="414"/>
      <c r="M261" s="115" t="str">
        <f t="shared" si="5"/>
        <v xml:space="preserve">   </v>
      </c>
    </row>
    <row r="262" spans="1:13" x14ac:dyDescent="0.2">
      <c r="A262" s="417" t="str">
        <f>Capacidades!L1454</f>
        <v xml:space="preserve">       </v>
      </c>
      <c r="B262" s="237" t="str">
        <f>Capacidades!M1454</f>
        <v xml:space="preserve">   </v>
      </c>
      <c r="C262" s="236"/>
      <c r="D262" s="13">
        <f>Organización_Modular!F158</f>
        <v>0</v>
      </c>
      <c r="E262" s="13">
        <f>Organización_Modular!G158</f>
        <v>0</v>
      </c>
      <c r="F262" s="13">
        <f>Organización_Modular!H158</f>
        <v>0</v>
      </c>
      <c r="G262" s="13">
        <f>Organización_Modular!I158</f>
        <v>0</v>
      </c>
      <c r="H262" s="14">
        <f>SUM(F262:G262)</f>
        <v>0</v>
      </c>
      <c r="I262" s="14">
        <f>F262*16</f>
        <v>0</v>
      </c>
      <c r="J262" s="14">
        <f>G262*32</f>
        <v>0</v>
      </c>
      <c r="K262" s="14">
        <f>SUM(I262:J262)</f>
        <v>0</v>
      </c>
      <c r="L262" s="413"/>
      <c r="M262" s="115" t="str">
        <f t="shared" si="5"/>
        <v xml:space="preserve">   </v>
      </c>
    </row>
    <row r="263" spans="1:13" x14ac:dyDescent="0.2">
      <c r="A263" s="418"/>
      <c r="B263" s="237" t="str">
        <f>Capacidades!M1455</f>
        <v xml:space="preserve">   </v>
      </c>
      <c r="C263" s="236"/>
      <c r="D263" s="15"/>
      <c r="E263" s="15"/>
      <c r="F263" s="15"/>
      <c r="G263" s="15"/>
      <c r="H263" s="16"/>
      <c r="I263" s="16"/>
      <c r="J263" s="16"/>
      <c r="K263" s="16"/>
      <c r="L263" s="414"/>
      <c r="M263" s="115" t="str">
        <f t="shared" si="5"/>
        <v xml:space="preserve">   </v>
      </c>
    </row>
    <row r="264" spans="1:13" x14ac:dyDescent="0.2">
      <c r="A264" s="418"/>
      <c r="B264" s="237" t="str">
        <f>Capacidades!M1456</f>
        <v xml:space="preserve">   </v>
      </c>
      <c r="C264" s="236"/>
      <c r="D264" s="15"/>
      <c r="E264" s="15"/>
      <c r="F264" s="15"/>
      <c r="G264" s="15"/>
      <c r="H264" s="16"/>
      <c r="I264" s="16"/>
      <c r="J264" s="16"/>
      <c r="K264" s="16"/>
      <c r="L264" s="414"/>
      <c r="M264" s="115" t="str">
        <f t="shared" si="5"/>
        <v xml:space="preserve">   </v>
      </c>
    </row>
    <row r="265" spans="1:13" x14ac:dyDescent="0.2">
      <c r="A265" s="418"/>
      <c r="B265" s="237" t="str">
        <f>Capacidades!M1457</f>
        <v xml:space="preserve">   </v>
      </c>
      <c r="C265" s="236"/>
      <c r="D265" s="15"/>
      <c r="E265" s="15"/>
      <c r="F265" s="15"/>
      <c r="G265" s="15"/>
      <c r="H265" s="16"/>
      <c r="I265" s="16"/>
      <c r="J265" s="16"/>
      <c r="K265" s="16"/>
      <c r="L265" s="414"/>
      <c r="M265" s="115" t="str">
        <f t="shared" si="5"/>
        <v xml:space="preserve">   </v>
      </c>
    </row>
    <row r="266" spans="1:13" x14ac:dyDescent="0.2">
      <c r="A266" s="418"/>
      <c r="B266" s="237" t="str">
        <f>Capacidades!M1458</f>
        <v xml:space="preserve">   </v>
      </c>
      <c r="C266" s="236"/>
      <c r="D266" s="15"/>
      <c r="E266" s="15"/>
      <c r="F266" s="15"/>
      <c r="G266" s="15"/>
      <c r="H266" s="16"/>
      <c r="I266" s="16"/>
      <c r="J266" s="16"/>
      <c r="K266" s="16"/>
      <c r="L266" s="414"/>
      <c r="M266" s="115" t="str">
        <f t="shared" si="5"/>
        <v xml:space="preserve">   </v>
      </c>
    </row>
    <row r="267" spans="1:13" x14ac:dyDescent="0.2">
      <c r="A267" s="418"/>
      <c r="B267" s="237" t="str">
        <f>Capacidades!M1459</f>
        <v xml:space="preserve">   </v>
      </c>
      <c r="C267" s="236"/>
      <c r="D267" s="15"/>
      <c r="E267" s="15"/>
      <c r="F267" s="15"/>
      <c r="G267" s="15"/>
      <c r="H267" s="16"/>
      <c r="I267" s="16"/>
      <c r="J267" s="16"/>
      <c r="K267" s="16"/>
      <c r="L267" s="414"/>
      <c r="M267" s="115" t="str">
        <f t="shared" si="5"/>
        <v xml:space="preserve">   </v>
      </c>
    </row>
    <row r="268" spans="1:13" x14ac:dyDescent="0.2">
      <c r="A268" s="418"/>
      <c r="B268" s="237" t="str">
        <f>Capacidades!M1460</f>
        <v xml:space="preserve">   </v>
      </c>
      <c r="C268" s="236"/>
      <c r="D268" s="15"/>
      <c r="E268" s="15"/>
      <c r="F268" s="15"/>
      <c r="G268" s="15"/>
      <c r="H268" s="16"/>
      <c r="I268" s="16"/>
      <c r="J268" s="16"/>
      <c r="K268" s="16"/>
      <c r="L268" s="414"/>
      <c r="M268" s="115" t="str">
        <f t="shared" si="5"/>
        <v xml:space="preserve">   </v>
      </c>
    </row>
    <row r="269" spans="1:13" x14ac:dyDescent="0.2">
      <c r="A269" s="418"/>
      <c r="B269" s="237" t="str">
        <f>Capacidades!M1461</f>
        <v xml:space="preserve">   </v>
      </c>
      <c r="C269" s="236"/>
      <c r="D269" s="15"/>
      <c r="E269" s="15"/>
      <c r="F269" s="15"/>
      <c r="G269" s="15"/>
      <c r="H269" s="16"/>
      <c r="I269" s="16"/>
      <c r="J269" s="16"/>
      <c r="K269" s="16"/>
      <c r="L269" s="414"/>
      <c r="M269" s="115" t="str">
        <f t="shared" si="5"/>
        <v xml:space="preserve">   </v>
      </c>
    </row>
    <row r="270" spans="1:13" x14ac:dyDescent="0.2">
      <c r="A270" s="418"/>
      <c r="B270" s="237" t="str">
        <f>Capacidades!M1462</f>
        <v xml:space="preserve">   </v>
      </c>
      <c r="C270" s="236"/>
      <c r="D270" s="15"/>
      <c r="E270" s="15"/>
      <c r="F270" s="15"/>
      <c r="G270" s="15"/>
      <c r="H270" s="16"/>
      <c r="I270" s="16"/>
      <c r="J270" s="16"/>
      <c r="K270" s="16"/>
      <c r="L270" s="414"/>
      <c r="M270" s="115" t="str">
        <f t="shared" si="5"/>
        <v xml:space="preserve">   </v>
      </c>
    </row>
    <row r="271" spans="1:13" x14ac:dyDescent="0.2">
      <c r="A271" s="419"/>
      <c r="B271" s="237" t="str">
        <f>Capacidades!M1463</f>
        <v xml:space="preserve">   </v>
      </c>
      <c r="C271" s="239"/>
      <c r="D271" s="15"/>
      <c r="E271" s="15"/>
      <c r="F271" s="15"/>
      <c r="G271" s="15"/>
      <c r="H271" s="16"/>
      <c r="I271" s="16"/>
      <c r="J271" s="16"/>
      <c r="K271" s="16"/>
      <c r="L271" s="414"/>
      <c r="M271" s="115" t="str">
        <f t="shared" si="5"/>
        <v xml:space="preserve">   </v>
      </c>
    </row>
    <row r="272" spans="1:13" x14ac:dyDescent="0.2">
      <c r="A272" s="417" t="str">
        <f>Capacidades!L1464</f>
        <v xml:space="preserve">       </v>
      </c>
      <c r="B272" s="237" t="str">
        <f>Capacidades!M1464</f>
        <v xml:space="preserve">   </v>
      </c>
      <c r="C272" s="236"/>
      <c r="D272" s="13">
        <f>Organización_Modular!F159</f>
        <v>0</v>
      </c>
      <c r="E272" s="13">
        <f>Organización_Modular!G159</f>
        <v>0</v>
      </c>
      <c r="F272" s="13">
        <f>Organización_Modular!H159</f>
        <v>0</v>
      </c>
      <c r="G272" s="13">
        <f>Organización_Modular!I159</f>
        <v>0</v>
      </c>
      <c r="H272" s="14">
        <f>SUM(F272:G272)</f>
        <v>0</v>
      </c>
      <c r="I272" s="14">
        <f>F272*16</f>
        <v>0</v>
      </c>
      <c r="J272" s="14">
        <f>G272*32</f>
        <v>0</v>
      </c>
      <c r="K272" s="14">
        <f>SUM(I272:J272)</f>
        <v>0</v>
      </c>
      <c r="L272" s="413"/>
      <c r="M272" s="115" t="str">
        <f t="shared" si="5"/>
        <v xml:space="preserve">   </v>
      </c>
    </row>
    <row r="273" spans="1:13" x14ac:dyDescent="0.2">
      <c r="A273" s="418"/>
      <c r="B273" s="237" t="str">
        <f>Capacidades!M1465</f>
        <v xml:space="preserve">   </v>
      </c>
      <c r="C273" s="236"/>
      <c r="D273" s="15"/>
      <c r="E273" s="15"/>
      <c r="F273" s="15"/>
      <c r="G273" s="15"/>
      <c r="H273" s="16"/>
      <c r="I273" s="16"/>
      <c r="J273" s="16"/>
      <c r="K273" s="16"/>
      <c r="L273" s="414"/>
      <c r="M273" s="115" t="str">
        <f t="shared" si="5"/>
        <v xml:space="preserve">   </v>
      </c>
    </row>
    <row r="274" spans="1:13" x14ac:dyDescent="0.2">
      <c r="A274" s="418"/>
      <c r="B274" s="237" t="str">
        <f>Capacidades!M1466</f>
        <v xml:space="preserve">   </v>
      </c>
      <c r="C274" s="236"/>
      <c r="D274" s="15"/>
      <c r="E274" s="15"/>
      <c r="F274" s="15"/>
      <c r="G274" s="15"/>
      <c r="H274" s="16"/>
      <c r="I274" s="16"/>
      <c r="J274" s="16"/>
      <c r="K274" s="16"/>
      <c r="L274" s="414"/>
      <c r="M274" s="115" t="str">
        <f t="shared" si="5"/>
        <v xml:space="preserve">   </v>
      </c>
    </row>
    <row r="275" spans="1:13" x14ac:dyDescent="0.2">
      <c r="A275" s="418"/>
      <c r="B275" s="237" t="str">
        <f>Capacidades!M1467</f>
        <v xml:space="preserve">   </v>
      </c>
      <c r="C275" s="236"/>
      <c r="D275" s="15"/>
      <c r="E275" s="15"/>
      <c r="F275" s="15"/>
      <c r="G275" s="15"/>
      <c r="H275" s="16"/>
      <c r="I275" s="16"/>
      <c r="J275" s="16"/>
      <c r="K275" s="16"/>
      <c r="L275" s="414"/>
      <c r="M275" s="115" t="str">
        <f t="shared" si="5"/>
        <v xml:space="preserve">   </v>
      </c>
    </row>
    <row r="276" spans="1:13" x14ac:dyDescent="0.2">
      <c r="A276" s="418"/>
      <c r="B276" s="237" t="str">
        <f>Capacidades!M1468</f>
        <v xml:space="preserve">   </v>
      </c>
      <c r="C276" s="236"/>
      <c r="D276" s="15"/>
      <c r="E276" s="15"/>
      <c r="F276" s="15"/>
      <c r="G276" s="15"/>
      <c r="H276" s="16"/>
      <c r="I276" s="16"/>
      <c r="J276" s="16"/>
      <c r="K276" s="16"/>
      <c r="L276" s="414"/>
      <c r="M276" s="115" t="str">
        <f t="shared" si="5"/>
        <v xml:space="preserve">   </v>
      </c>
    </row>
    <row r="277" spans="1:13" x14ac:dyDescent="0.2">
      <c r="A277" s="418"/>
      <c r="B277" s="237" t="str">
        <f>Capacidades!M1469</f>
        <v xml:space="preserve">   </v>
      </c>
      <c r="C277" s="236"/>
      <c r="D277" s="15"/>
      <c r="E277" s="15"/>
      <c r="F277" s="15"/>
      <c r="G277" s="15"/>
      <c r="H277" s="16"/>
      <c r="I277" s="16"/>
      <c r="J277" s="16"/>
      <c r="K277" s="16"/>
      <c r="L277" s="414"/>
      <c r="M277" s="115" t="str">
        <f t="shared" si="5"/>
        <v xml:space="preserve">   </v>
      </c>
    </row>
    <row r="278" spans="1:13" x14ac:dyDescent="0.2">
      <c r="A278" s="418"/>
      <c r="B278" s="237" t="str">
        <f>Capacidades!M1470</f>
        <v xml:space="preserve">   </v>
      </c>
      <c r="C278" s="236"/>
      <c r="D278" s="15"/>
      <c r="E278" s="15"/>
      <c r="F278" s="15"/>
      <c r="G278" s="15"/>
      <c r="H278" s="16"/>
      <c r="I278" s="16"/>
      <c r="J278" s="16"/>
      <c r="K278" s="16"/>
      <c r="L278" s="414"/>
      <c r="M278" s="115" t="str">
        <f t="shared" si="5"/>
        <v xml:space="preserve">   </v>
      </c>
    </row>
    <row r="279" spans="1:13" x14ac:dyDescent="0.2">
      <c r="A279" s="418"/>
      <c r="B279" s="237" t="str">
        <f>Capacidades!M1471</f>
        <v xml:space="preserve">   </v>
      </c>
      <c r="C279" s="236"/>
      <c r="D279" s="15"/>
      <c r="E279" s="15"/>
      <c r="F279" s="15"/>
      <c r="G279" s="15"/>
      <c r="H279" s="16"/>
      <c r="I279" s="16"/>
      <c r="J279" s="16"/>
      <c r="K279" s="16"/>
      <c r="L279" s="414"/>
      <c r="M279" s="115" t="str">
        <f t="shared" si="5"/>
        <v xml:space="preserve">   </v>
      </c>
    </row>
    <row r="280" spans="1:13" x14ac:dyDescent="0.2">
      <c r="A280" s="418"/>
      <c r="B280" s="237" t="str">
        <f>Capacidades!M1472</f>
        <v xml:space="preserve">   </v>
      </c>
      <c r="C280" s="236"/>
      <c r="D280" s="15"/>
      <c r="E280" s="15"/>
      <c r="F280" s="15"/>
      <c r="G280" s="15"/>
      <c r="H280" s="16"/>
      <c r="I280" s="16"/>
      <c r="J280" s="16"/>
      <c r="K280" s="16"/>
      <c r="L280" s="414"/>
      <c r="M280" s="115" t="str">
        <f t="shared" si="5"/>
        <v xml:space="preserve">   </v>
      </c>
    </row>
    <row r="281" spans="1:13" x14ac:dyDescent="0.2">
      <c r="A281" s="419"/>
      <c r="B281" s="237" t="str">
        <f>Capacidades!M1473</f>
        <v xml:space="preserve">   </v>
      </c>
      <c r="C281" s="239"/>
      <c r="D281" s="15"/>
      <c r="E281" s="15"/>
      <c r="F281" s="15"/>
      <c r="G281" s="15"/>
      <c r="H281" s="16"/>
      <c r="I281" s="16"/>
      <c r="J281" s="16"/>
      <c r="K281" s="16"/>
      <c r="L281" s="414"/>
      <c r="M281" s="115" t="str">
        <f t="shared" si="5"/>
        <v xml:space="preserve">   </v>
      </c>
    </row>
    <row r="282" spans="1:13" x14ac:dyDescent="0.2">
      <c r="A282" s="417" t="str">
        <f>Capacidades!L1474</f>
        <v xml:space="preserve">       </v>
      </c>
      <c r="B282" s="237" t="str">
        <f>Capacidades!M1474</f>
        <v xml:space="preserve">   </v>
      </c>
      <c r="C282" s="236"/>
      <c r="D282" s="13">
        <f>Organización_Modular!F160</f>
        <v>0</v>
      </c>
      <c r="E282" s="13">
        <f>Organización_Modular!G160</f>
        <v>0</v>
      </c>
      <c r="F282" s="13">
        <f>Organización_Modular!H160</f>
        <v>0</v>
      </c>
      <c r="G282" s="13">
        <f>Organización_Modular!I160</f>
        <v>0</v>
      </c>
      <c r="H282" s="14">
        <f>SUM(F282:G282)</f>
        <v>0</v>
      </c>
      <c r="I282" s="14">
        <f>F282*16</f>
        <v>0</v>
      </c>
      <c r="J282" s="14">
        <f>G282*32</f>
        <v>0</v>
      </c>
      <c r="K282" s="14">
        <f>SUM(I282:J282)</f>
        <v>0</v>
      </c>
      <c r="L282" s="413"/>
      <c r="M282" s="115" t="str">
        <f t="shared" si="5"/>
        <v xml:space="preserve">   </v>
      </c>
    </row>
    <row r="283" spans="1:13" x14ac:dyDescent="0.2">
      <c r="A283" s="418"/>
      <c r="B283" s="237" t="str">
        <f>Capacidades!M1475</f>
        <v xml:space="preserve">   </v>
      </c>
      <c r="C283" s="236"/>
      <c r="D283" s="15"/>
      <c r="E283" s="15"/>
      <c r="F283" s="15"/>
      <c r="G283" s="15"/>
      <c r="H283" s="16"/>
      <c r="I283" s="16"/>
      <c r="J283" s="16"/>
      <c r="K283" s="16"/>
      <c r="L283" s="414"/>
      <c r="M283" s="115" t="str">
        <f t="shared" si="5"/>
        <v xml:space="preserve">   </v>
      </c>
    </row>
    <row r="284" spans="1:13" x14ac:dyDescent="0.2">
      <c r="A284" s="418"/>
      <c r="B284" s="237" t="str">
        <f>Capacidades!M1476</f>
        <v xml:space="preserve">   </v>
      </c>
      <c r="C284" s="236"/>
      <c r="D284" s="15"/>
      <c r="E284" s="15"/>
      <c r="F284" s="15"/>
      <c r="G284" s="15"/>
      <c r="H284" s="16"/>
      <c r="I284" s="16"/>
      <c r="J284" s="16"/>
      <c r="K284" s="16"/>
      <c r="L284" s="414"/>
      <c r="M284" s="115" t="str">
        <f t="shared" si="5"/>
        <v xml:space="preserve">   </v>
      </c>
    </row>
    <row r="285" spans="1:13" x14ac:dyDescent="0.2">
      <c r="A285" s="418"/>
      <c r="B285" s="237" t="str">
        <f>Capacidades!M1477</f>
        <v xml:space="preserve">   </v>
      </c>
      <c r="C285" s="236"/>
      <c r="D285" s="15"/>
      <c r="E285" s="15"/>
      <c r="F285" s="15"/>
      <c r="G285" s="15"/>
      <c r="H285" s="16"/>
      <c r="I285" s="16"/>
      <c r="J285" s="16"/>
      <c r="K285" s="16"/>
      <c r="L285" s="414"/>
      <c r="M285" s="115" t="str">
        <f t="shared" si="5"/>
        <v xml:space="preserve">   </v>
      </c>
    </row>
    <row r="286" spans="1:13" x14ac:dyDescent="0.2">
      <c r="A286" s="418"/>
      <c r="B286" s="237" t="str">
        <f>Capacidades!M1478</f>
        <v xml:space="preserve">   </v>
      </c>
      <c r="C286" s="236"/>
      <c r="D286" s="15"/>
      <c r="E286" s="15"/>
      <c r="F286" s="15"/>
      <c r="G286" s="15"/>
      <c r="H286" s="16"/>
      <c r="I286" s="16"/>
      <c r="J286" s="16"/>
      <c r="K286" s="16"/>
      <c r="L286" s="414"/>
      <c r="M286" s="115" t="str">
        <f t="shared" si="5"/>
        <v xml:space="preserve">   </v>
      </c>
    </row>
    <row r="287" spans="1:13" x14ac:dyDescent="0.2">
      <c r="A287" s="418"/>
      <c r="B287" s="237" t="str">
        <f>Capacidades!M1479</f>
        <v xml:space="preserve">   </v>
      </c>
      <c r="C287" s="236"/>
      <c r="D287" s="15"/>
      <c r="E287" s="15"/>
      <c r="F287" s="15"/>
      <c r="G287" s="15"/>
      <c r="H287" s="16"/>
      <c r="I287" s="16"/>
      <c r="J287" s="16"/>
      <c r="K287" s="16"/>
      <c r="L287" s="414"/>
      <c r="M287" s="115" t="str">
        <f t="shared" ref="M287:M321" si="6">B287</f>
        <v xml:space="preserve">   </v>
      </c>
    </row>
    <row r="288" spans="1:13" x14ac:dyDescent="0.2">
      <c r="A288" s="418"/>
      <c r="B288" s="237" t="str">
        <f>Capacidades!M1480</f>
        <v xml:space="preserve">   </v>
      </c>
      <c r="C288" s="236"/>
      <c r="D288" s="15"/>
      <c r="E288" s="15"/>
      <c r="F288" s="15"/>
      <c r="G288" s="15"/>
      <c r="H288" s="16"/>
      <c r="I288" s="16"/>
      <c r="J288" s="16"/>
      <c r="K288" s="16"/>
      <c r="L288" s="414"/>
      <c r="M288" s="115" t="str">
        <f t="shared" si="6"/>
        <v xml:space="preserve">   </v>
      </c>
    </row>
    <row r="289" spans="1:13" x14ac:dyDescent="0.2">
      <c r="A289" s="418"/>
      <c r="B289" s="237" t="str">
        <f>Capacidades!M1481</f>
        <v xml:space="preserve">   </v>
      </c>
      <c r="C289" s="236"/>
      <c r="D289" s="15"/>
      <c r="E289" s="15"/>
      <c r="F289" s="15"/>
      <c r="G289" s="15"/>
      <c r="H289" s="16"/>
      <c r="I289" s="16"/>
      <c r="J289" s="16"/>
      <c r="K289" s="16"/>
      <c r="L289" s="414"/>
      <c r="M289" s="115" t="str">
        <f t="shared" si="6"/>
        <v xml:space="preserve">   </v>
      </c>
    </row>
    <row r="290" spans="1:13" x14ac:dyDescent="0.2">
      <c r="A290" s="418"/>
      <c r="B290" s="237" t="str">
        <f>Capacidades!M1482</f>
        <v xml:space="preserve">   </v>
      </c>
      <c r="C290" s="236"/>
      <c r="D290" s="15"/>
      <c r="E290" s="15"/>
      <c r="F290" s="15"/>
      <c r="G290" s="15"/>
      <c r="H290" s="16"/>
      <c r="I290" s="16"/>
      <c r="J290" s="16"/>
      <c r="K290" s="16"/>
      <c r="L290" s="414"/>
      <c r="M290" s="115" t="str">
        <f t="shared" si="6"/>
        <v xml:space="preserve">   </v>
      </c>
    </row>
    <row r="291" spans="1:13" x14ac:dyDescent="0.2">
      <c r="A291" s="419"/>
      <c r="B291" s="237" t="str">
        <f>Capacidades!M1483</f>
        <v xml:space="preserve">   </v>
      </c>
      <c r="C291" s="239"/>
      <c r="D291" s="15"/>
      <c r="E291" s="15"/>
      <c r="F291" s="15"/>
      <c r="G291" s="15"/>
      <c r="H291" s="16"/>
      <c r="I291" s="16"/>
      <c r="J291" s="16"/>
      <c r="K291" s="16"/>
      <c r="L291" s="414"/>
      <c r="M291" s="115" t="str">
        <f t="shared" si="6"/>
        <v xml:space="preserve">   </v>
      </c>
    </row>
    <row r="292" spans="1:13" x14ac:dyDescent="0.2">
      <c r="A292" s="417" t="str">
        <f>Capacidades!L1484</f>
        <v xml:space="preserve">       </v>
      </c>
      <c r="B292" s="237" t="str">
        <f>Capacidades!M1484</f>
        <v xml:space="preserve">   </v>
      </c>
      <c r="C292" s="236"/>
      <c r="D292" s="13">
        <f>Organización_Modular!F161</f>
        <v>0</v>
      </c>
      <c r="E292" s="13">
        <f>Organización_Modular!G161</f>
        <v>0</v>
      </c>
      <c r="F292" s="13">
        <f>Organización_Modular!H161</f>
        <v>0</v>
      </c>
      <c r="G292" s="13">
        <f>Organización_Modular!I161</f>
        <v>0</v>
      </c>
      <c r="H292" s="14">
        <f>SUM(F292:G292)</f>
        <v>0</v>
      </c>
      <c r="I292" s="14">
        <f>F292*16</f>
        <v>0</v>
      </c>
      <c r="J292" s="14">
        <f>G292*32</f>
        <v>0</v>
      </c>
      <c r="K292" s="14">
        <f>SUM(I292:J292)</f>
        <v>0</v>
      </c>
      <c r="L292" s="413"/>
      <c r="M292" s="115" t="str">
        <f t="shared" si="6"/>
        <v xml:space="preserve">   </v>
      </c>
    </row>
    <row r="293" spans="1:13" x14ac:dyDescent="0.2">
      <c r="A293" s="418"/>
      <c r="B293" s="237" t="str">
        <f>Capacidades!M1485</f>
        <v xml:space="preserve">   </v>
      </c>
      <c r="C293" s="236"/>
      <c r="D293" s="15"/>
      <c r="E293" s="15"/>
      <c r="F293" s="15"/>
      <c r="G293" s="15"/>
      <c r="H293" s="16"/>
      <c r="I293" s="16"/>
      <c r="J293" s="16"/>
      <c r="K293" s="16"/>
      <c r="L293" s="414"/>
      <c r="M293" s="115" t="str">
        <f t="shared" si="6"/>
        <v xml:space="preserve">   </v>
      </c>
    </row>
    <row r="294" spans="1:13" x14ac:dyDescent="0.2">
      <c r="A294" s="418"/>
      <c r="B294" s="237" t="str">
        <f>Capacidades!M1486</f>
        <v xml:space="preserve">   </v>
      </c>
      <c r="C294" s="236"/>
      <c r="D294" s="15"/>
      <c r="E294" s="15"/>
      <c r="F294" s="15"/>
      <c r="G294" s="15"/>
      <c r="H294" s="16"/>
      <c r="I294" s="16"/>
      <c r="J294" s="16"/>
      <c r="K294" s="16"/>
      <c r="L294" s="414"/>
      <c r="M294" s="115" t="str">
        <f t="shared" si="6"/>
        <v xml:space="preserve">   </v>
      </c>
    </row>
    <row r="295" spans="1:13" x14ac:dyDescent="0.2">
      <c r="A295" s="418"/>
      <c r="B295" s="237" t="str">
        <f>Capacidades!M1487</f>
        <v xml:space="preserve">   </v>
      </c>
      <c r="C295" s="236"/>
      <c r="D295" s="15"/>
      <c r="E295" s="15"/>
      <c r="F295" s="15"/>
      <c r="G295" s="15"/>
      <c r="H295" s="16"/>
      <c r="I295" s="16"/>
      <c r="J295" s="16"/>
      <c r="K295" s="16"/>
      <c r="L295" s="414"/>
      <c r="M295" s="115" t="str">
        <f t="shared" si="6"/>
        <v xml:space="preserve">   </v>
      </c>
    </row>
    <row r="296" spans="1:13" x14ac:dyDescent="0.2">
      <c r="A296" s="418"/>
      <c r="B296" s="237" t="str">
        <f>Capacidades!M1488</f>
        <v xml:space="preserve">   </v>
      </c>
      <c r="C296" s="236"/>
      <c r="D296" s="15"/>
      <c r="E296" s="15"/>
      <c r="F296" s="15"/>
      <c r="G296" s="15"/>
      <c r="H296" s="16"/>
      <c r="I296" s="16"/>
      <c r="J296" s="16"/>
      <c r="K296" s="16"/>
      <c r="L296" s="414"/>
      <c r="M296" s="115" t="str">
        <f t="shared" si="6"/>
        <v xml:space="preserve">   </v>
      </c>
    </row>
    <row r="297" spans="1:13" x14ac:dyDescent="0.2">
      <c r="A297" s="418"/>
      <c r="B297" s="237" t="str">
        <f>Capacidades!M1489</f>
        <v xml:space="preserve">   </v>
      </c>
      <c r="C297" s="236"/>
      <c r="D297" s="15"/>
      <c r="E297" s="15"/>
      <c r="F297" s="15"/>
      <c r="G297" s="15"/>
      <c r="H297" s="16"/>
      <c r="I297" s="16"/>
      <c r="J297" s="16"/>
      <c r="K297" s="16"/>
      <c r="L297" s="414"/>
      <c r="M297" s="115" t="str">
        <f t="shared" si="6"/>
        <v xml:space="preserve">   </v>
      </c>
    </row>
    <row r="298" spans="1:13" x14ac:dyDescent="0.2">
      <c r="A298" s="418"/>
      <c r="B298" s="237" t="str">
        <f>Capacidades!M1490</f>
        <v xml:space="preserve">   </v>
      </c>
      <c r="C298" s="236"/>
      <c r="D298" s="15"/>
      <c r="E298" s="15"/>
      <c r="F298" s="15"/>
      <c r="G298" s="15"/>
      <c r="H298" s="16"/>
      <c r="I298" s="16"/>
      <c r="J298" s="16"/>
      <c r="K298" s="16"/>
      <c r="L298" s="414"/>
      <c r="M298" s="115" t="str">
        <f t="shared" si="6"/>
        <v xml:space="preserve">   </v>
      </c>
    </row>
    <row r="299" spans="1:13" x14ac:dyDescent="0.2">
      <c r="A299" s="418"/>
      <c r="B299" s="237" t="str">
        <f>Capacidades!M1491</f>
        <v xml:space="preserve">   </v>
      </c>
      <c r="C299" s="236"/>
      <c r="D299" s="15"/>
      <c r="E299" s="15"/>
      <c r="F299" s="15"/>
      <c r="G299" s="15"/>
      <c r="H299" s="16"/>
      <c r="I299" s="16"/>
      <c r="J299" s="16"/>
      <c r="K299" s="16"/>
      <c r="L299" s="414"/>
      <c r="M299" s="115" t="str">
        <f t="shared" si="6"/>
        <v xml:space="preserve">   </v>
      </c>
    </row>
    <row r="300" spans="1:13" x14ac:dyDescent="0.2">
      <c r="A300" s="418"/>
      <c r="B300" s="237" t="str">
        <f>Capacidades!M1492</f>
        <v xml:space="preserve">   </v>
      </c>
      <c r="C300" s="236"/>
      <c r="D300" s="15"/>
      <c r="E300" s="15"/>
      <c r="F300" s="15"/>
      <c r="G300" s="15"/>
      <c r="H300" s="16"/>
      <c r="I300" s="16"/>
      <c r="J300" s="16"/>
      <c r="K300" s="16"/>
      <c r="L300" s="414"/>
      <c r="M300" s="115" t="str">
        <f t="shared" si="6"/>
        <v xml:space="preserve">   </v>
      </c>
    </row>
    <row r="301" spans="1:13" x14ac:dyDescent="0.2">
      <c r="A301" s="419"/>
      <c r="B301" s="237" t="str">
        <f>Capacidades!M1493</f>
        <v xml:space="preserve">   </v>
      </c>
      <c r="C301" s="239"/>
      <c r="D301" s="15"/>
      <c r="E301" s="15"/>
      <c r="F301" s="15"/>
      <c r="G301" s="15"/>
      <c r="H301" s="16"/>
      <c r="I301" s="16"/>
      <c r="J301" s="16"/>
      <c r="K301" s="16"/>
      <c r="L301" s="414"/>
      <c r="M301" s="115" t="str">
        <f t="shared" si="6"/>
        <v xml:space="preserve">   </v>
      </c>
    </row>
    <row r="302" spans="1:13" x14ac:dyDescent="0.2">
      <c r="A302" s="417" t="str">
        <f>Capacidades!L1494</f>
        <v xml:space="preserve">       </v>
      </c>
      <c r="B302" s="237" t="str">
        <f>Capacidades!M1494</f>
        <v xml:space="preserve">   </v>
      </c>
      <c r="C302" s="236"/>
      <c r="D302" s="13">
        <f>Organización_Modular!F162</f>
        <v>0</v>
      </c>
      <c r="E302" s="13">
        <f>Organización_Modular!G162</f>
        <v>0</v>
      </c>
      <c r="F302" s="13">
        <f>Organización_Modular!H162</f>
        <v>0</v>
      </c>
      <c r="G302" s="13">
        <f>Organización_Modular!I162</f>
        <v>0</v>
      </c>
      <c r="H302" s="14">
        <f>SUM(F302:G302)</f>
        <v>0</v>
      </c>
      <c r="I302" s="14">
        <f>F302*16</f>
        <v>0</v>
      </c>
      <c r="J302" s="14">
        <f>G302*32</f>
        <v>0</v>
      </c>
      <c r="K302" s="14">
        <f>SUM(I302:J302)</f>
        <v>0</v>
      </c>
      <c r="L302" s="413"/>
      <c r="M302" s="115" t="str">
        <f t="shared" si="6"/>
        <v xml:space="preserve">   </v>
      </c>
    </row>
    <row r="303" spans="1:13" x14ac:dyDescent="0.2">
      <c r="A303" s="418"/>
      <c r="B303" s="237" t="str">
        <f>Capacidades!M1495</f>
        <v xml:space="preserve">   </v>
      </c>
      <c r="C303" s="236"/>
      <c r="D303" s="15"/>
      <c r="E303" s="15"/>
      <c r="F303" s="15"/>
      <c r="G303" s="15"/>
      <c r="H303" s="16"/>
      <c r="I303" s="16"/>
      <c r="J303" s="16"/>
      <c r="K303" s="16"/>
      <c r="L303" s="414"/>
      <c r="M303" s="115" t="str">
        <f t="shared" si="6"/>
        <v xml:space="preserve">   </v>
      </c>
    </row>
    <row r="304" spans="1:13" x14ac:dyDescent="0.2">
      <c r="A304" s="418"/>
      <c r="B304" s="237" t="str">
        <f>Capacidades!M1496</f>
        <v xml:space="preserve">   </v>
      </c>
      <c r="C304" s="236"/>
      <c r="D304" s="15"/>
      <c r="E304" s="15"/>
      <c r="F304" s="15"/>
      <c r="G304" s="15"/>
      <c r="H304" s="16"/>
      <c r="I304" s="16"/>
      <c r="J304" s="16"/>
      <c r="K304" s="16"/>
      <c r="L304" s="414"/>
      <c r="M304" s="115" t="str">
        <f t="shared" si="6"/>
        <v xml:space="preserve">   </v>
      </c>
    </row>
    <row r="305" spans="1:13" x14ac:dyDescent="0.2">
      <c r="A305" s="418"/>
      <c r="B305" s="237" t="str">
        <f>Capacidades!M1497</f>
        <v xml:space="preserve">   </v>
      </c>
      <c r="C305" s="236"/>
      <c r="D305" s="15"/>
      <c r="E305" s="15"/>
      <c r="F305" s="15"/>
      <c r="G305" s="15"/>
      <c r="H305" s="16"/>
      <c r="I305" s="16"/>
      <c r="J305" s="16"/>
      <c r="K305" s="16"/>
      <c r="L305" s="414"/>
      <c r="M305" s="115" t="str">
        <f t="shared" si="6"/>
        <v xml:space="preserve">   </v>
      </c>
    </row>
    <row r="306" spans="1:13" x14ac:dyDescent="0.2">
      <c r="A306" s="418"/>
      <c r="B306" s="237" t="str">
        <f>Capacidades!M1498</f>
        <v xml:space="preserve">   </v>
      </c>
      <c r="C306" s="236"/>
      <c r="D306" s="15"/>
      <c r="E306" s="15"/>
      <c r="F306" s="15"/>
      <c r="G306" s="15"/>
      <c r="H306" s="16"/>
      <c r="I306" s="16"/>
      <c r="J306" s="16"/>
      <c r="K306" s="16"/>
      <c r="L306" s="414"/>
      <c r="M306" s="115" t="str">
        <f t="shared" si="6"/>
        <v xml:space="preserve">   </v>
      </c>
    </row>
    <row r="307" spans="1:13" x14ac:dyDescent="0.2">
      <c r="A307" s="418"/>
      <c r="B307" s="237" t="str">
        <f>Capacidades!M1499</f>
        <v xml:space="preserve">   </v>
      </c>
      <c r="C307" s="236"/>
      <c r="D307" s="15"/>
      <c r="E307" s="15"/>
      <c r="F307" s="15"/>
      <c r="G307" s="15"/>
      <c r="H307" s="16"/>
      <c r="I307" s="16"/>
      <c r="J307" s="16"/>
      <c r="K307" s="16"/>
      <c r="L307" s="414"/>
      <c r="M307" s="115" t="str">
        <f t="shared" si="6"/>
        <v xml:space="preserve">   </v>
      </c>
    </row>
    <row r="308" spans="1:13" x14ac:dyDescent="0.2">
      <c r="A308" s="418"/>
      <c r="B308" s="237" t="str">
        <f>Capacidades!M1500</f>
        <v xml:space="preserve">   </v>
      </c>
      <c r="C308" s="236"/>
      <c r="D308" s="15"/>
      <c r="E308" s="15"/>
      <c r="F308" s="15"/>
      <c r="G308" s="15"/>
      <c r="H308" s="16"/>
      <c r="I308" s="16"/>
      <c r="J308" s="16"/>
      <c r="K308" s="16"/>
      <c r="L308" s="414"/>
      <c r="M308" s="115" t="str">
        <f t="shared" si="6"/>
        <v xml:space="preserve">   </v>
      </c>
    </row>
    <row r="309" spans="1:13" x14ac:dyDescent="0.2">
      <c r="A309" s="418"/>
      <c r="B309" s="237" t="str">
        <f>Capacidades!M1501</f>
        <v xml:space="preserve">   </v>
      </c>
      <c r="C309" s="236"/>
      <c r="D309" s="15"/>
      <c r="E309" s="15"/>
      <c r="F309" s="15"/>
      <c r="G309" s="15"/>
      <c r="H309" s="16"/>
      <c r="I309" s="16"/>
      <c r="J309" s="16"/>
      <c r="K309" s="16"/>
      <c r="L309" s="414"/>
      <c r="M309" s="115" t="str">
        <f t="shared" si="6"/>
        <v xml:space="preserve">   </v>
      </c>
    </row>
    <row r="310" spans="1:13" x14ac:dyDescent="0.2">
      <c r="A310" s="418"/>
      <c r="B310" s="237" t="str">
        <f>Capacidades!M1502</f>
        <v xml:space="preserve">   </v>
      </c>
      <c r="C310" s="236"/>
      <c r="D310" s="15"/>
      <c r="E310" s="15"/>
      <c r="F310" s="15"/>
      <c r="G310" s="15"/>
      <c r="H310" s="16"/>
      <c r="I310" s="16"/>
      <c r="J310" s="16"/>
      <c r="K310" s="16"/>
      <c r="L310" s="414"/>
      <c r="M310" s="115" t="str">
        <f t="shared" si="6"/>
        <v xml:space="preserve">   </v>
      </c>
    </row>
    <row r="311" spans="1:13" x14ac:dyDescent="0.2">
      <c r="A311" s="419"/>
      <c r="B311" s="237" t="str">
        <f>Capacidades!M1503</f>
        <v xml:space="preserve">   </v>
      </c>
      <c r="C311" s="239"/>
      <c r="D311" s="15"/>
      <c r="E311" s="15"/>
      <c r="F311" s="15"/>
      <c r="G311" s="15"/>
      <c r="H311" s="16"/>
      <c r="I311" s="16"/>
      <c r="J311" s="16"/>
      <c r="K311" s="16"/>
      <c r="L311" s="414"/>
      <c r="M311" s="115" t="str">
        <f t="shared" si="6"/>
        <v xml:space="preserve">   </v>
      </c>
    </row>
    <row r="312" spans="1:13" x14ac:dyDescent="0.2">
      <c r="A312" s="417" t="str">
        <f>Capacidades!L1504</f>
        <v xml:space="preserve">       </v>
      </c>
      <c r="B312" s="237" t="str">
        <f>Capacidades!M1504</f>
        <v xml:space="preserve">   </v>
      </c>
      <c r="C312" s="236"/>
      <c r="D312" s="13">
        <f>Organización_Modular!F163</f>
        <v>0</v>
      </c>
      <c r="E312" s="13">
        <f>Organización_Modular!G163</f>
        <v>0</v>
      </c>
      <c r="F312" s="13">
        <f>Organización_Modular!H163</f>
        <v>0</v>
      </c>
      <c r="G312" s="13">
        <f>Organización_Modular!I163</f>
        <v>0</v>
      </c>
      <c r="H312" s="14">
        <f>SUM(F312:G312)</f>
        <v>0</v>
      </c>
      <c r="I312" s="14">
        <f>F312*16</f>
        <v>0</v>
      </c>
      <c r="J312" s="14">
        <f>G312*32</f>
        <v>0</v>
      </c>
      <c r="K312" s="14">
        <f>SUM(I312:J312)</f>
        <v>0</v>
      </c>
      <c r="L312" s="413"/>
      <c r="M312" s="115" t="str">
        <f t="shared" si="6"/>
        <v xml:space="preserve">   </v>
      </c>
    </row>
    <row r="313" spans="1:13" x14ac:dyDescent="0.2">
      <c r="A313" s="418"/>
      <c r="B313" s="237" t="str">
        <f>Capacidades!M1505</f>
        <v xml:space="preserve">   </v>
      </c>
      <c r="C313" s="236"/>
      <c r="D313" s="15"/>
      <c r="E313" s="15"/>
      <c r="F313" s="16"/>
      <c r="G313" s="16"/>
      <c r="H313" s="16"/>
      <c r="I313" s="16"/>
      <c r="J313" s="16"/>
      <c r="K313" s="16"/>
      <c r="L313" s="414"/>
      <c r="M313" s="115" t="str">
        <f t="shared" si="6"/>
        <v xml:space="preserve">   </v>
      </c>
    </row>
    <row r="314" spans="1:13" x14ac:dyDescent="0.2">
      <c r="A314" s="418"/>
      <c r="B314" s="237" t="str">
        <f>Capacidades!M1506</f>
        <v xml:space="preserve">   </v>
      </c>
      <c r="C314" s="236"/>
      <c r="D314" s="15"/>
      <c r="E314" s="15"/>
      <c r="F314" s="16"/>
      <c r="G314" s="16"/>
      <c r="H314" s="16"/>
      <c r="I314" s="16"/>
      <c r="J314" s="16"/>
      <c r="K314" s="16"/>
      <c r="L314" s="414"/>
      <c r="M314" s="115" t="str">
        <f t="shared" si="6"/>
        <v xml:space="preserve">   </v>
      </c>
    </row>
    <row r="315" spans="1:13" x14ac:dyDescent="0.2">
      <c r="A315" s="418"/>
      <c r="B315" s="237" t="str">
        <f>Capacidades!M1507</f>
        <v xml:space="preserve">   </v>
      </c>
      <c r="C315" s="236"/>
      <c r="D315" s="15"/>
      <c r="E315" s="15"/>
      <c r="F315" s="16"/>
      <c r="G315" s="16"/>
      <c r="H315" s="16"/>
      <c r="I315" s="16"/>
      <c r="J315" s="16"/>
      <c r="K315" s="16"/>
      <c r="L315" s="414"/>
      <c r="M315" s="115" t="str">
        <f t="shared" si="6"/>
        <v xml:space="preserve">   </v>
      </c>
    </row>
    <row r="316" spans="1:13" x14ac:dyDescent="0.2">
      <c r="A316" s="418"/>
      <c r="B316" s="237" t="str">
        <f>Capacidades!M1508</f>
        <v xml:space="preserve">   </v>
      </c>
      <c r="C316" s="236"/>
      <c r="D316" s="15"/>
      <c r="E316" s="15"/>
      <c r="F316" s="15"/>
      <c r="G316" s="15"/>
      <c r="H316" s="16"/>
      <c r="I316" s="16"/>
      <c r="J316" s="16"/>
      <c r="K316" s="16"/>
      <c r="L316" s="414"/>
      <c r="M316" s="115" t="str">
        <f t="shared" si="6"/>
        <v xml:space="preserve">   </v>
      </c>
    </row>
    <row r="317" spans="1:13" x14ac:dyDescent="0.2">
      <c r="A317" s="418"/>
      <c r="B317" s="237" t="str">
        <f>Capacidades!M1509</f>
        <v xml:space="preserve">   </v>
      </c>
      <c r="C317" s="236"/>
      <c r="D317" s="15"/>
      <c r="E317" s="15"/>
      <c r="F317" s="15"/>
      <c r="G317" s="15"/>
      <c r="H317" s="16"/>
      <c r="I317" s="16"/>
      <c r="J317" s="16"/>
      <c r="K317" s="16"/>
      <c r="L317" s="414"/>
      <c r="M317" s="115" t="str">
        <f t="shared" si="6"/>
        <v xml:space="preserve">   </v>
      </c>
    </row>
    <row r="318" spans="1:13" x14ac:dyDescent="0.2">
      <c r="A318" s="418"/>
      <c r="B318" s="237" t="str">
        <f>Capacidades!M1510</f>
        <v xml:space="preserve">   </v>
      </c>
      <c r="C318" s="236"/>
      <c r="D318" s="15"/>
      <c r="E318" s="15"/>
      <c r="F318" s="15"/>
      <c r="G318" s="15"/>
      <c r="H318" s="16"/>
      <c r="I318" s="16"/>
      <c r="J318" s="16"/>
      <c r="K318" s="16"/>
      <c r="L318" s="414"/>
      <c r="M318" s="115" t="str">
        <f t="shared" si="6"/>
        <v xml:space="preserve">   </v>
      </c>
    </row>
    <row r="319" spans="1:13" x14ac:dyDescent="0.2">
      <c r="A319" s="418"/>
      <c r="B319" s="237" t="str">
        <f>Capacidades!M1511</f>
        <v xml:space="preserve">   </v>
      </c>
      <c r="C319" s="236"/>
      <c r="D319" s="15"/>
      <c r="E319" s="15"/>
      <c r="F319" s="15"/>
      <c r="G319" s="15"/>
      <c r="H319" s="16"/>
      <c r="I319" s="16"/>
      <c r="J319" s="16"/>
      <c r="K319" s="16"/>
      <c r="L319" s="414"/>
      <c r="M319" s="115" t="str">
        <f t="shared" si="6"/>
        <v xml:space="preserve">   </v>
      </c>
    </row>
    <row r="320" spans="1:13" x14ac:dyDescent="0.2">
      <c r="A320" s="418"/>
      <c r="B320" s="237" t="str">
        <f>Capacidades!M1512</f>
        <v xml:space="preserve">   </v>
      </c>
      <c r="C320" s="236"/>
      <c r="D320" s="15"/>
      <c r="E320" s="15"/>
      <c r="F320" s="16"/>
      <c r="G320" s="16"/>
      <c r="H320" s="16"/>
      <c r="I320" s="16"/>
      <c r="J320" s="16"/>
      <c r="K320" s="16"/>
      <c r="L320" s="414"/>
      <c r="M320" s="115" t="str">
        <f t="shared" si="6"/>
        <v xml:space="preserve">   </v>
      </c>
    </row>
    <row r="321" spans="1:13" x14ac:dyDescent="0.2">
      <c r="A321" s="419"/>
      <c r="B321" s="237" t="str">
        <f>Capacidades!M1513</f>
        <v xml:space="preserve">   </v>
      </c>
      <c r="C321" s="239"/>
      <c r="D321" s="15"/>
      <c r="E321" s="15"/>
      <c r="F321" s="16"/>
      <c r="G321" s="16"/>
      <c r="H321" s="16"/>
      <c r="I321" s="16"/>
      <c r="J321" s="16"/>
      <c r="K321" s="16"/>
      <c r="L321" s="414"/>
      <c r="M321" s="115" t="str">
        <f t="shared" si="6"/>
        <v xml:space="preserve">   </v>
      </c>
    </row>
    <row r="322" spans="1:13" ht="15.75" x14ac:dyDescent="0.2">
      <c r="A322" s="453" t="s">
        <v>104</v>
      </c>
      <c r="B322" s="453"/>
      <c r="C322" s="453"/>
      <c r="D322" s="453"/>
      <c r="E322" s="453"/>
      <c r="F322" s="453"/>
      <c r="G322" s="453"/>
      <c r="H322" s="453"/>
      <c r="I322" s="453"/>
      <c r="J322" s="453"/>
      <c r="K322" s="453"/>
      <c r="L322" s="453"/>
      <c r="M322" s="115" t="str">
        <f>A322</f>
        <v xml:space="preserve">COMPETENCIAS PARA LA EMPLEABILIDAD INCORPORADAS COMO CONTENIDO  TRANSVERSAL </v>
      </c>
    </row>
    <row r="323" spans="1:13" ht="24" customHeight="1" x14ac:dyDescent="0.2">
      <c r="A323" s="428" t="str">
        <f>'M4'!A323:L323</f>
        <v>CE6. Trabajo colaborativo.- Participar de forma activa en el logro de objetivos y metas comunes, integrándose con otras personas con criterio de respeto y justicia, sin estereotipos de género u otros, en un contexto determinado.</v>
      </c>
      <c r="B323" s="428"/>
      <c r="C323" s="428"/>
      <c r="D323" s="428"/>
      <c r="E323" s="428"/>
      <c r="F323" s="428"/>
      <c r="G323" s="428"/>
      <c r="H323" s="428"/>
      <c r="I323" s="428"/>
      <c r="J323" s="428"/>
      <c r="K323" s="428"/>
      <c r="L323" s="428"/>
      <c r="M323" s="115" t="str">
        <f t="shared" ref="M323:M358" si="7">A323</f>
        <v>CE6. Trabajo colaborativo.- Participar de forma activa en el logro de objetivos y metas comunes, integrándose con otras personas con criterio de respeto y justicia, sin estereotipos de género u otros, en un contexto determinado.</v>
      </c>
    </row>
    <row r="324" spans="1:13" ht="24" customHeight="1" x14ac:dyDescent="0.2">
      <c r="A324" s="428" t="str">
        <f>'M4'!A324:L324</f>
        <v>CE7. Liderazgo personal y profesional.- Articular recursos y potencialidades de cada integrante de su equipo logrando un trabajo comprometido, colaborativo, creativo, ético, sensible a su contexto social y ambiente, en pro del bien común.</v>
      </c>
      <c r="B324" s="428"/>
      <c r="C324" s="428"/>
      <c r="D324" s="428"/>
      <c r="E324" s="428"/>
      <c r="F324" s="428"/>
      <c r="G324" s="428"/>
      <c r="H324" s="428"/>
      <c r="I324" s="428"/>
      <c r="J324" s="428"/>
      <c r="K324" s="428"/>
      <c r="L324" s="428"/>
      <c r="M324" s="115" t="str">
        <f t="shared" si="7"/>
        <v>CE7. Liderazgo personal y profesional.- Articular recursos y potencialidades de cada integrante de su equipo logrando un trabajo comprometido, colaborativo, creativo, ético, sensible a su contexto social y ambiente, en pro del bien común.</v>
      </c>
    </row>
    <row r="325" spans="1:13" ht="18.75" customHeight="1" x14ac:dyDescent="0.2">
      <c r="A325" s="428">
        <f>'M4'!A325:L325</f>
        <v>0</v>
      </c>
      <c r="B325" s="428"/>
      <c r="C325" s="428"/>
      <c r="D325" s="428"/>
      <c r="E325" s="428"/>
      <c r="F325" s="428"/>
      <c r="G325" s="428"/>
      <c r="H325" s="428"/>
      <c r="I325" s="428"/>
      <c r="J325" s="428"/>
      <c r="K325" s="428"/>
      <c r="L325" s="428"/>
      <c r="M325" s="115">
        <f t="shared" si="7"/>
        <v>0</v>
      </c>
    </row>
    <row r="326" spans="1:13" ht="25.5" customHeight="1" x14ac:dyDescent="0.2">
      <c r="A326" s="424" t="s">
        <v>90</v>
      </c>
      <c r="B326" s="424"/>
      <c r="C326" s="424" t="s">
        <v>89</v>
      </c>
      <c r="D326" s="424"/>
      <c r="E326" s="424"/>
      <c r="F326" s="424"/>
      <c r="G326" s="424"/>
      <c r="H326" s="424"/>
      <c r="I326" s="424"/>
      <c r="J326" s="424"/>
      <c r="K326" s="424"/>
      <c r="L326" s="424"/>
      <c r="M326" s="115" t="str">
        <f t="shared" si="7"/>
        <v>CAPACIDADES A FORTALECER</v>
      </c>
    </row>
    <row r="327" spans="1:13" x14ac:dyDescent="0.2">
      <c r="A327" s="428" t="str">
        <f ca="1">OFFSET($A$9,(ROW()-326)*10-1,0)</f>
        <v xml:space="preserve">       </v>
      </c>
      <c r="B327" s="428"/>
      <c r="C327" s="441" t="str">
        <f>'M4'!C327:L356</f>
        <v xml:space="preserve">Se ejecutarán las siguientes estrategias para promover el trabajo colaborativo en el programa de estudios de administración de empresas, las cuales serán incluidas en todas las actividades de aprendizaje de las unidades didácticas del plan de estudios.  
1) Para la organización: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De igual forma, se incorporarán las siguientes estrategias para promover el liderazgo: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v>
      </c>
      <c r="D327" s="442"/>
      <c r="E327" s="442"/>
      <c r="F327" s="442"/>
      <c r="G327" s="442"/>
      <c r="H327" s="442"/>
      <c r="I327" s="442"/>
      <c r="J327" s="442"/>
      <c r="K327" s="442"/>
      <c r="L327" s="443"/>
      <c r="M327" s="115" t="str">
        <f t="shared" ca="1" si="7"/>
        <v xml:space="preserve">       </v>
      </c>
    </row>
    <row r="328" spans="1:13" x14ac:dyDescent="0.2">
      <c r="A328" s="428" t="str">
        <f t="shared" ref="A328:A346" ca="1" si="8">OFFSET($A$9,(ROW()-326)*10-1,0)</f>
        <v xml:space="preserve">       </v>
      </c>
      <c r="B328" s="428"/>
      <c r="C328" s="444"/>
      <c r="D328" s="445"/>
      <c r="E328" s="445"/>
      <c r="F328" s="445"/>
      <c r="G328" s="445"/>
      <c r="H328" s="445"/>
      <c r="I328" s="445"/>
      <c r="J328" s="445"/>
      <c r="K328" s="445"/>
      <c r="L328" s="446"/>
      <c r="M328" s="115" t="str">
        <f t="shared" ca="1" si="7"/>
        <v xml:space="preserve">       </v>
      </c>
    </row>
    <row r="329" spans="1:13" x14ac:dyDescent="0.2">
      <c r="A329" s="428" t="str">
        <f t="shared" ca="1" si="8"/>
        <v xml:space="preserve">       </v>
      </c>
      <c r="B329" s="428"/>
      <c r="C329" s="444"/>
      <c r="D329" s="445"/>
      <c r="E329" s="445"/>
      <c r="F329" s="445"/>
      <c r="G329" s="445"/>
      <c r="H329" s="445"/>
      <c r="I329" s="445"/>
      <c r="J329" s="445"/>
      <c r="K329" s="445"/>
      <c r="L329" s="446"/>
      <c r="M329" s="115" t="str">
        <f t="shared" ca="1" si="7"/>
        <v xml:space="preserve">       </v>
      </c>
    </row>
    <row r="330" spans="1:13" x14ac:dyDescent="0.2">
      <c r="A330" s="428" t="str">
        <f t="shared" ca="1" si="8"/>
        <v xml:space="preserve">       </v>
      </c>
      <c r="B330" s="428"/>
      <c r="C330" s="444"/>
      <c r="D330" s="445"/>
      <c r="E330" s="445"/>
      <c r="F330" s="445"/>
      <c r="G330" s="445"/>
      <c r="H330" s="445"/>
      <c r="I330" s="445"/>
      <c r="J330" s="445"/>
      <c r="K330" s="445"/>
      <c r="L330" s="446"/>
      <c r="M330" s="115" t="str">
        <f t="shared" ca="1" si="7"/>
        <v xml:space="preserve">       </v>
      </c>
    </row>
    <row r="331" spans="1:13" x14ac:dyDescent="0.2">
      <c r="A331" s="428" t="str">
        <f t="shared" ca="1" si="8"/>
        <v xml:space="preserve">       </v>
      </c>
      <c r="B331" s="428"/>
      <c r="C331" s="444"/>
      <c r="D331" s="445"/>
      <c r="E331" s="445"/>
      <c r="F331" s="445"/>
      <c r="G331" s="445"/>
      <c r="H331" s="445"/>
      <c r="I331" s="445"/>
      <c r="J331" s="445"/>
      <c r="K331" s="445"/>
      <c r="L331" s="446"/>
      <c r="M331" s="115" t="str">
        <f t="shared" ca="1" si="7"/>
        <v xml:space="preserve">       </v>
      </c>
    </row>
    <row r="332" spans="1:13" x14ac:dyDescent="0.2">
      <c r="A332" s="428" t="str">
        <f t="shared" ca="1" si="8"/>
        <v xml:space="preserve">       </v>
      </c>
      <c r="B332" s="428"/>
      <c r="C332" s="444"/>
      <c r="D332" s="445"/>
      <c r="E332" s="445"/>
      <c r="F332" s="445"/>
      <c r="G332" s="445"/>
      <c r="H332" s="445"/>
      <c r="I332" s="445"/>
      <c r="J332" s="445"/>
      <c r="K332" s="445"/>
      <c r="L332" s="446"/>
      <c r="M332" s="115" t="str">
        <f t="shared" ca="1" si="7"/>
        <v xml:space="preserve">       </v>
      </c>
    </row>
    <row r="333" spans="1:13" x14ac:dyDescent="0.2">
      <c r="A333" s="428" t="str">
        <f t="shared" ca="1" si="8"/>
        <v xml:space="preserve">       </v>
      </c>
      <c r="B333" s="428"/>
      <c r="C333" s="444"/>
      <c r="D333" s="445"/>
      <c r="E333" s="445"/>
      <c r="F333" s="445"/>
      <c r="G333" s="445"/>
      <c r="H333" s="445"/>
      <c r="I333" s="445"/>
      <c r="J333" s="445"/>
      <c r="K333" s="445"/>
      <c r="L333" s="446"/>
      <c r="M333" s="115" t="str">
        <f t="shared" ca="1" si="7"/>
        <v xml:space="preserve">       </v>
      </c>
    </row>
    <row r="334" spans="1:13" x14ac:dyDescent="0.2">
      <c r="A334" s="428" t="str">
        <f t="shared" ca="1" si="8"/>
        <v xml:space="preserve">       </v>
      </c>
      <c r="B334" s="428"/>
      <c r="C334" s="444"/>
      <c r="D334" s="445"/>
      <c r="E334" s="445"/>
      <c r="F334" s="445"/>
      <c r="G334" s="445"/>
      <c r="H334" s="445"/>
      <c r="I334" s="445"/>
      <c r="J334" s="445"/>
      <c r="K334" s="445"/>
      <c r="L334" s="446"/>
      <c r="M334" s="115" t="str">
        <f t="shared" ca="1" si="7"/>
        <v xml:space="preserve">       </v>
      </c>
    </row>
    <row r="335" spans="1:13" x14ac:dyDescent="0.2">
      <c r="A335" s="428" t="str">
        <f t="shared" ca="1" si="8"/>
        <v xml:space="preserve">       </v>
      </c>
      <c r="B335" s="428"/>
      <c r="C335" s="444"/>
      <c r="D335" s="445"/>
      <c r="E335" s="445"/>
      <c r="F335" s="445"/>
      <c r="G335" s="445"/>
      <c r="H335" s="445"/>
      <c r="I335" s="445"/>
      <c r="J335" s="445"/>
      <c r="K335" s="445"/>
      <c r="L335" s="446"/>
      <c r="M335" s="115" t="str">
        <f t="shared" ca="1" si="7"/>
        <v xml:space="preserve">       </v>
      </c>
    </row>
    <row r="336" spans="1:13" x14ac:dyDescent="0.2">
      <c r="A336" s="428" t="str">
        <f t="shared" ca="1" si="8"/>
        <v xml:space="preserve">       </v>
      </c>
      <c r="B336" s="428"/>
      <c r="C336" s="444"/>
      <c r="D336" s="445"/>
      <c r="E336" s="445"/>
      <c r="F336" s="445"/>
      <c r="G336" s="445"/>
      <c r="H336" s="445"/>
      <c r="I336" s="445"/>
      <c r="J336" s="445"/>
      <c r="K336" s="445"/>
      <c r="L336" s="446"/>
      <c r="M336" s="115" t="str">
        <f t="shared" ca="1" si="7"/>
        <v xml:space="preserve">       </v>
      </c>
    </row>
    <row r="337" spans="1:13" x14ac:dyDescent="0.2">
      <c r="A337" s="428" t="str">
        <f t="shared" ca="1" si="8"/>
        <v xml:space="preserve">       </v>
      </c>
      <c r="B337" s="428"/>
      <c r="C337" s="444"/>
      <c r="D337" s="445"/>
      <c r="E337" s="445"/>
      <c r="F337" s="445"/>
      <c r="G337" s="445"/>
      <c r="H337" s="445"/>
      <c r="I337" s="445"/>
      <c r="J337" s="445"/>
      <c r="K337" s="445"/>
      <c r="L337" s="446"/>
      <c r="M337" s="115" t="str">
        <f t="shared" ca="1" si="7"/>
        <v xml:space="preserve">       </v>
      </c>
    </row>
    <row r="338" spans="1:13" x14ac:dyDescent="0.2">
      <c r="A338" s="428" t="str">
        <f t="shared" ca="1" si="8"/>
        <v xml:space="preserve">       </v>
      </c>
      <c r="B338" s="428"/>
      <c r="C338" s="444"/>
      <c r="D338" s="445"/>
      <c r="E338" s="445"/>
      <c r="F338" s="445"/>
      <c r="G338" s="445"/>
      <c r="H338" s="445"/>
      <c r="I338" s="445"/>
      <c r="J338" s="445"/>
      <c r="K338" s="445"/>
      <c r="L338" s="446"/>
      <c r="M338" s="115" t="str">
        <f t="shared" ca="1" si="7"/>
        <v xml:space="preserve">       </v>
      </c>
    </row>
    <row r="339" spans="1:13" x14ac:dyDescent="0.2">
      <c r="A339" s="428" t="str">
        <f t="shared" ca="1" si="8"/>
        <v xml:space="preserve">       </v>
      </c>
      <c r="B339" s="428"/>
      <c r="C339" s="444"/>
      <c r="D339" s="445"/>
      <c r="E339" s="445"/>
      <c r="F339" s="445"/>
      <c r="G339" s="445"/>
      <c r="H339" s="445"/>
      <c r="I339" s="445"/>
      <c r="J339" s="445"/>
      <c r="K339" s="445"/>
      <c r="L339" s="446"/>
      <c r="M339" s="115" t="str">
        <f t="shared" ca="1" si="7"/>
        <v xml:space="preserve">       </v>
      </c>
    </row>
    <row r="340" spans="1:13" x14ac:dyDescent="0.2">
      <c r="A340" s="428" t="str">
        <f t="shared" ca="1" si="8"/>
        <v xml:space="preserve">       </v>
      </c>
      <c r="B340" s="428"/>
      <c r="C340" s="444"/>
      <c r="D340" s="445"/>
      <c r="E340" s="445"/>
      <c r="F340" s="445"/>
      <c r="G340" s="445"/>
      <c r="H340" s="445"/>
      <c r="I340" s="445"/>
      <c r="J340" s="445"/>
      <c r="K340" s="445"/>
      <c r="L340" s="446"/>
      <c r="M340" s="115" t="str">
        <f t="shared" ca="1" si="7"/>
        <v xml:space="preserve">       </v>
      </c>
    </row>
    <row r="341" spans="1:13" x14ac:dyDescent="0.2">
      <c r="A341" s="428" t="str">
        <f t="shared" ca="1" si="8"/>
        <v xml:space="preserve">       </v>
      </c>
      <c r="B341" s="428"/>
      <c r="C341" s="444"/>
      <c r="D341" s="445"/>
      <c r="E341" s="445"/>
      <c r="F341" s="445"/>
      <c r="G341" s="445"/>
      <c r="H341" s="445"/>
      <c r="I341" s="445"/>
      <c r="J341" s="445"/>
      <c r="K341" s="445"/>
      <c r="L341" s="446"/>
      <c r="M341" s="115" t="str">
        <f t="shared" ca="1" si="7"/>
        <v xml:space="preserve">       </v>
      </c>
    </row>
    <row r="342" spans="1:13" x14ac:dyDescent="0.2">
      <c r="A342" s="428" t="str">
        <f t="shared" ca="1" si="8"/>
        <v xml:space="preserve">       </v>
      </c>
      <c r="B342" s="428"/>
      <c r="C342" s="444"/>
      <c r="D342" s="445"/>
      <c r="E342" s="445"/>
      <c r="F342" s="445"/>
      <c r="G342" s="445"/>
      <c r="H342" s="445"/>
      <c r="I342" s="445"/>
      <c r="J342" s="445"/>
      <c r="K342" s="445"/>
      <c r="L342" s="446"/>
      <c r="M342" s="115" t="str">
        <f t="shared" ca="1" si="7"/>
        <v xml:space="preserve">       </v>
      </c>
    </row>
    <row r="343" spans="1:13" x14ac:dyDescent="0.2">
      <c r="A343" s="428" t="str">
        <f t="shared" ca="1" si="8"/>
        <v xml:space="preserve">       </v>
      </c>
      <c r="B343" s="428"/>
      <c r="C343" s="444"/>
      <c r="D343" s="445"/>
      <c r="E343" s="445"/>
      <c r="F343" s="445"/>
      <c r="G343" s="445"/>
      <c r="H343" s="445"/>
      <c r="I343" s="445"/>
      <c r="J343" s="445"/>
      <c r="K343" s="445"/>
      <c r="L343" s="446"/>
      <c r="M343" s="115" t="str">
        <f t="shared" ca="1" si="7"/>
        <v xml:space="preserve">       </v>
      </c>
    </row>
    <row r="344" spans="1:13" x14ac:dyDescent="0.2">
      <c r="A344" s="428" t="str">
        <f t="shared" ca="1" si="8"/>
        <v xml:space="preserve">       </v>
      </c>
      <c r="B344" s="428"/>
      <c r="C344" s="444"/>
      <c r="D344" s="445"/>
      <c r="E344" s="445"/>
      <c r="F344" s="445"/>
      <c r="G344" s="445"/>
      <c r="H344" s="445"/>
      <c r="I344" s="445"/>
      <c r="J344" s="445"/>
      <c r="K344" s="445"/>
      <c r="L344" s="446"/>
      <c r="M344" s="115" t="str">
        <f t="shared" ca="1" si="7"/>
        <v xml:space="preserve">       </v>
      </c>
    </row>
    <row r="345" spans="1:13" x14ac:dyDescent="0.2">
      <c r="A345" s="428" t="str">
        <f ca="1">OFFSET($A$9,(ROW()-326)*10-1,0)</f>
        <v xml:space="preserve">       </v>
      </c>
      <c r="B345" s="428"/>
      <c r="C345" s="444"/>
      <c r="D345" s="445"/>
      <c r="E345" s="445"/>
      <c r="F345" s="445"/>
      <c r="G345" s="445"/>
      <c r="H345" s="445"/>
      <c r="I345" s="445"/>
      <c r="J345" s="445"/>
      <c r="K345" s="445"/>
      <c r="L345" s="446"/>
      <c r="M345" s="115" t="str">
        <f t="shared" ca="1" si="7"/>
        <v xml:space="preserve">       </v>
      </c>
    </row>
    <row r="346" spans="1:13" x14ac:dyDescent="0.2">
      <c r="A346" s="428" t="str">
        <f t="shared" ca="1" si="8"/>
        <v xml:space="preserve">       </v>
      </c>
      <c r="B346" s="428"/>
      <c r="C346" s="444"/>
      <c r="D346" s="445"/>
      <c r="E346" s="445"/>
      <c r="F346" s="445"/>
      <c r="G346" s="445"/>
      <c r="H346" s="445"/>
      <c r="I346" s="445"/>
      <c r="J346" s="445"/>
      <c r="K346" s="445"/>
      <c r="L346" s="446"/>
      <c r="M346" s="115" t="str">
        <f t="shared" ca="1" si="7"/>
        <v xml:space="preserve">       </v>
      </c>
    </row>
    <row r="347" spans="1:13" x14ac:dyDescent="0.2">
      <c r="A347" s="428" t="str">
        <f ca="1">OFFSET($A$213,(ROW()-346)*10-1,0)</f>
        <v xml:space="preserve">       </v>
      </c>
      <c r="B347" s="428"/>
      <c r="C347" s="444"/>
      <c r="D347" s="445"/>
      <c r="E347" s="445"/>
      <c r="F347" s="445"/>
      <c r="G347" s="445"/>
      <c r="H347" s="445"/>
      <c r="I347" s="445"/>
      <c r="J347" s="445"/>
      <c r="K347" s="445"/>
      <c r="L347" s="446"/>
      <c r="M347" s="115" t="str">
        <f t="shared" ca="1" si="7"/>
        <v xml:space="preserve">       </v>
      </c>
    </row>
    <row r="348" spans="1:13" x14ac:dyDescent="0.2">
      <c r="A348" s="428" t="str">
        <f t="shared" ref="A348:A356" ca="1" si="9">OFFSET($A$213,(ROW()-346)*10-1,0)</f>
        <v xml:space="preserve">       </v>
      </c>
      <c r="B348" s="428"/>
      <c r="C348" s="444"/>
      <c r="D348" s="445"/>
      <c r="E348" s="445"/>
      <c r="F348" s="445"/>
      <c r="G348" s="445"/>
      <c r="H348" s="445"/>
      <c r="I348" s="445"/>
      <c r="J348" s="445"/>
      <c r="K348" s="445"/>
      <c r="L348" s="446"/>
      <c r="M348" s="115" t="str">
        <f t="shared" ca="1" si="7"/>
        <v xml:space="preserve">       </v>
      </c>
    </row>
    <row r="349" spans="1:13" x14ac:dyDescent="0.2">
      <c r="A349" s="428" t="str">
        <f t="shared" ca="1" si="9"/>
        <v xml:space="preserve">       </v>
      </c>
      <c r="B349" s="428"/>
      <c r="C349" s="444"/>
      <c r="D349" s="445"/>
      <c r="E349" s="445"/>
      <c r="F349" s="445"/>
      <c r="G349" s="445"/>
      <c r="H349" s="445"/>
      <c r="I349" s="445"/>
      <c r="J349" s="445"/>
      <c r="K349" s="445"/>
      <c r="L349" s="446"/>
      <c r="M349" s="115" t="str">
        <f t="shared" ca="1" si="7"/>
        <v xml:space="preserve">       </v>
      </c>
    </row>
    <row r="350" spans="1:13" x14ac:dyDescent="0.2">
      <c r="A350" s="428" t="str">
        <f t="shared" ca="1" si="9"/>
        <v xml:space="preserve">       </v>
      </c>
      <c r="B350" s="428"/>
      <c r="C350" s="444"/>
      <c r="D350" s="445"/>
      <c r="E350" s="445"/>
      <c r="F350" s="445"/>
      <c r="G350" s="445"/>
      <c r="H350" s="445"/>
      <c r="I350" s="445"/>
      <c r="J350" s="445"/>
      <c r="K350" s="445"/>
      <c r="L350" s="446"/>
      <c r="M350" s="115" t="str">
        <f t="shared" ca="1" si="7"/>
        <v xml:space="preserve">       </v>
      </c>
    </row>
    <row r="351" spans="1:13" x14ac:dyDescent="0.2">
      <c r="A351" s="428" t="str">
        <f t="shared" ca="1" si="9"/>
        <v xml:space="preserve">       </v>
      </c>
      <c r="B351" s="428"/>
      <c r="C351" s="444"/>
      <c r="D351" s="445"/>
      <c r="E351" s="445"/>
      <c r="F351" s="445"/>
      <c r="G351" s="445"/>
      <c r="H351" s="445"/>
      <c r="I351" s="445"/>
      <c r="J351" s="445"/>
      <c r="K351" s="445"/>
      <c r="L351" s="446"/>
      <c r="M351" s="115" t="str">
        <f t="shared" ca="1" si="7"/>
        <v xml:space="preserve">       </v>
      </c>
    </row>
    <row r="352" spans="1:13" x14ac:dyDescent="0.2">
      <c r="A352" s="428" t="str">
        <f t="shared" ca="1" si="9"/>
        <v xml:space="preserve">       </v>
      </c>
      <c r="B352" s="428"/>
      <c r="C352" s="444"/>
      <c r="D352" s="445"/>
      <c r="E352" s="445"/>
      <c r="F352" s="445"/>
      <c r="G352" s="445"/>
      <c r="H352" s="445"/>
      <c r="I352" s="445"/>
      <c r="J352" s="445"/>
      <c r="K352" s="445"/>
      <c r="L352" s="446"/>
      <c r="M352" s="115" t="str">
        <f t="shared" ca="1" si="7"/>
        <v xml:space="preserve">       </v>
      </c>
    </row>
    <row r="353" spans="1:13" x14ac:dyDescent="0.2">
      <c r="A353" s="428" t="str">
        <f t="shared" ca="1" si="9"/>
        <v xml:space="preserve">       </v>
      </c>
      <c r="B353" s="428"/>
      <c r="C353" s="444"/>
      <c r="D353" s="445"/>
      <c r="E353" s="445"/>
      <c r="F353" s="445"/>
      <c r="G353" s="445"/>
      <c r="H353" s="445"/>
      <c r="I353" s="445"/>
      <c r="J353" s="445"/>
      <c r="K353" s="445"/>
      <c r="L353" s="446"/>
      <c r="M353" s="115" t="str">
        <f t="shared" ca="1" si="7"/>
        <v xml:space="preserve">       </v>
      </c>
    </row>
    <row r="354" spans="1:13" x14ac:dyDescent="0.2">
      <c r="A354" s="428" t="str">
        <f t="shared" ca="1" si="9"/>
        <v xml:space="preserve">       </v>
      </c>
      <c r="B354" s="428"/>
      <c r="C354" s="444"/>
      <c r="D354" s="445"/>
      <c r="E354" s="445"/>
      <c r="F354" s="445"/>
      <c r="G354" s="445"/>
      <c r="H354" s="445"/>
      <c r="I354" s="445"/>
      <c r="J354" s="445"/>
      <c r="K354" s="445"/>
      <c r="L354" s="446"/>
      <c r="M354" s="115" t="str">
        <f t="shared" ca="1" si="7"/>
        <v xml:space="preserve">       </v>
      </c>
    </row>
    <row r="355" spans="1:13" x14ac:dyDescent="0.2">
      <c r="A355" s="428" t="str">
        <f t="shared" ca="1" si="9"/>
        <v xml:space="preserve">       </v>
      </c>
      <c r="B355" s="428"/>
      <c r="C355" s="444"/>
      <c r="D355" s="445"/>
      <c r="E355" s="445"/>
      <c r="F355" s="445"/>
      <c r="G355" s="445"/>
      <c r="H355" s="445"/>
      <c r="I355" s="445"/>
      <c r="J355" s="445"/>
      <c r="K355" s="445"/>
      <c r="L355" s="446"/>
      <c r="M355" s="115" t="str">
        <f t="shared" ca="1" si="7"/>
        <v xml:space="preserve">       </v>
      </c>
    </row>
    <row r="356" spans="1:13" x14ac:dyDescent="0.2">
      <c r="A356" s="428" t="str">
        <f t="shared" ca="1" si="9"/>
        <v xml:space="preserve">       </v>
      </c>
      <c r="B356" s="428"/>
      <c r="C356" s="447"/>
      <c r="D356" s="448"/>
      <c r="E356" s="448"/>
      <c r="F356" s="448"/>
      <c r="G356" s="448"/>
      <c r="H356" s="448"/>
      <c r="I356" s="448"/>
      <c r="J356" s="448"/>
      <c r="K356" s="448"/>
      <c r="L356" s="449"/>
      <c r="M356" s="115" t="str">
        <f t="shared" ca="1" si="7"/>
        <v xml:space="preserve">       </v>
      </c>
    </row>
    <row r="357" spans="1:13" s="64" customFormat="1" ht="18" customHeight="1" x14ac:dyDescent="0.2">
      <c r="A357" s="416" t="str">
        <f>'M1'!A357:L357</f>
        <v>EXPERIENCIAS FORMATIVAS EN SITUACIONES REALES DE TRABAJO (EFSRT)</v>
      </c>
      <c r="B357" s="416"/>
      <c r="C357" s="416"/>
      <c r="D357" s="416"/>
      <c r="E357" s="416"/>
      <c r="F357" s="416"/>
      <c r="G357" s="416"/>
      <c r="H357" s="416"/>
      <c r="I357" s="416"/>
      <c r="J357" s="416"/>
      <c r="K357" s="416"/>
      <c r="L357" s="416"/>
      <c r="M357" s="115" t="str">
        <f t="shared" si="7"/>
        <v>EXPERIENCIAS FORMATIVAS EN SITUACIONES REALES DE TRABAJO (EFSRT)</v>
      </c>
    </row>
    <row r="358" spans="1:13" s="64" customFormat="1" ht="18.75" customHeight="1" x14ac:dyDescent="0.2">
      <c r="A358" s="226" t="str">
        <f>'M1'!A358</f>
        <v>LUGAR PARA EL DESARROLLO DE LA EFSRT</v>
      </c>
      <c r="B358" s="226" t="str">
        <f>'M1'!B358</f>
        <v>AMBIENTES/ÁREAS (1)</v>
      </c>
      <c r="C358" s="460" t="str">
        <f>'M1'!C358:J358</f>
        <v>DESCRIPCIÓN DE LA ESTRATEGIA PARA LA IMPLEMENTACIÓN DE LA EFSRT (2)</v>
      </c>
      <c r="D358" s="460"/>
      <c r="E358" s="460"/>
      <c r="F358" s="460"/>
      <c r="G358" s="460"/>
      <c r="H358" s="460"/>
      <c r="I358" s="460"/>
      <c r="J358" s="460"/>
      <c r="K358" s="226" t="str">
        <f>'M1'!K358</f>
        <v>CRÉDITOS</v>
      </c>
      <c r="L358" s="226" t="str">
        <f>'M1'!L358</f>
        <v>HORAS (P)</v>
      </c>
      <c r="M358" s="115" t="str">
        <f t="shared" si="7"/>
        <v>LUGAR PARA EL DESARROLLO DE LA EFSRT</v>
      </c>
    </row>
    <row r="359" spans="1:13" s="64" customFormat="1" ht="12.75" customHeight="1" x14ac:dyDescent="0.2">
      <c r="A359" s="234"/>
      <c r="B359" s="234"/>
      <c r="C359" s="450"/>
      <c r="D359" s="451"/>
      <c r="E359" s="451"/>
      <c r="F359" s="451"/>
      <c r="G359" s="451"/>
      <c r="H359" s="451"/>
      <c r="I359" s="451"/>
      <c r="J359" s="452"/>
      <c r="K359" s="19">
        <f>Organización_Modular!I164</f>
        <v>0</v>
      </c>
      <c r="L359" s="20">
        <f>K359*32</f>
        <v>0</v>
      </c>
      <c r="M359" s="115">
        <f>C359</f>
        <v>0</v>
      </c>
    </row>
    <row r="360" spans="1:13" s="64" customFormat="1" x14ac:dyDescent="0.2">
      <c r="A360" s="234"/>
      <c r="B360" s="234"/>
      <c r="C360" s="450"/>
      <c r="D360" s="451"/>
      <c r="E360" s="451"/>
      <c r="F360" s="451"/>
      <c r="G360" s="451"/>
      <c r="H360" s="451"/>
      <c r="I360" s="451"/>
      <c r="J360" s="452"/>
      <c r="K360" s="112"/>
      <c r="L360" s="113"/>
      <c r="M360" s="115">
        <f>C360</f>
        <v>0</v>
      </c>
    </row>
    <row r="361" spans="1:13" ht="27.75" customHeight="1" x14ac:dyDescent="0.2">
      <c r="A361" s="396" t="str">
        <f>'M1'!A361</f>
        <v>(1) Colocar el nombre del espacio, área u otros, donde se desarrolla las EFSRT
(2) Realizar una breve descripción respecto al desarrollo de las EFSRT, según el lugar de realización.</v>
      </c>
      <c r="B361" s="397"/>
      <c r="M361" s="115" t="str">
        <f>A361</f>
        <v>(1) Colocar el nombre del espacio, área u otros, donde se desarrolla las EFSRT
(2) Realizar una breve descripción respecto al desarrollo de las EFSRT, según el lugar de realización.</v>
      </c>
    </row>
    <row r="362" spans="1:13" x14ac:dyDescent="0.2">
      <c r="A362" s="183" t="s">
        <v>142</v>
      </c>
      <c r="B362" s="184" t="s">
        <v>146</v>
      </c>
    </row>
    <row r="363" spans="1:13" x14ac:dyDescent="0.2">
      <c r="A363" s="183" t="s">
        <v>143</v>
      </c>
      <c r="B363" s="184" t="s">
        <v>147</v>
      </c>
    </row>
    <row r="364" spans="1:13" x14ac:dyDescent="0.2">
      <c r="A364" s="183"/>
      <c r="B364" s="184" t="s">
        <v>150</v>
      </c>
    </row>
    <row r="365" spans="1:13" x14ac:dyDescent="0.2">
      <c r="A365" s="183"/>
      <c r="B365" s="184" t="s">
        <v>148</v>
      </c>
    </row>
    <row r="366" spans="1:13" x14ac:dyDescent="0.2">
      <c r="A366" s="183"/>
      <c r="B366" s="184" t="s">
        <v>149</v>
      </c>
    </row>
    <row r="367" spans="1:13" x14ac:dyDescent="0.2">
      <c r="A367" s="172"/>
      <c r="B367" s="184" t="s">
        <v>151</v>
      </c>
    </row>
  </sheetData>
  <sheetProtection algorithmName="SHA-512" hashValue="OIEK2mlbLVAfB+6T7npEs6IY9PdQ7pUrEEMu7qPOTVID4wDWS89KBvIjQBA5Z0W5E1V/y1GmqMfOxMhoZlphUg==" saltValue="KMzCzBFyQzBxud2KZ0/swQ==" spinCount="100000" sheet="1" objects="1" scenarios="1" formatRows="0" autoFilter="0"/>
  <autoFilter ref="A16:M361">
    <filterColumn colId="5" showButton="0"/>
    <filterColumn colId="8" showButton="0"/>
  </autoFilter>
  <mergeCells count="141">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 ref="A18:A27"/>
    <mergeCell ref="A28:A37"/>
    <mergeCell ref="A38:A47"/>
    <mergeCell ref="A48:A57"/>
    <mergeCell ref="A58:A67"/>
    <mergeCell ref="A68:A77"/>
    <mergeCell ref="A78:A87"/>
    <mergeCell ref="A88:A97"/>
    <mergeCell ref="A98:A107"/>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168:A177"/>
    <mergeCell ref="A178:A187"/>
    <mergeCell ref="A188:A197"/>
    <mergeCell ref="A198:A207"/>
    <mergeCell ref="A208:A217"/>
    <mergeCell ref="L232:L241"/>
    <mergeCell ref="L242:L251"/>
    <mergeCell ref="L252:L261"/>
    <mergeCell ref="L262:L271"/>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104"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11</vt:i4>
      </vt:variant>
    </vt:vector>
  </HeadingPairs>
  <TitlesOfParts>
    <vt:vector size="26"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Capacidades!Área_de_impresión</vt:lpstr>
      <vt:lpstr>Itinerario!Área_de_impresión</vt:lpstr>
      <vt:lpstr>'M1'!Área_de_impresión</vt:lpstr>
      <vt:lpstr>'M2'!Área_de_impresión</vt:lpstr>
      <vt:lpstr>'M3'!Área_de_impresión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Luffi</cp:lastModifiedBy>
  <cp:lastPrinted>2022-02-09T18:28:27Z</cp:lastPrinted>
  <dcterms:created xsi:type="dcterms:W3CDTF">2017-10-11T14:49:30Z</dcterms:created>
  <dcterms:modified xsi:type="dcterms:W3CDTF">2022-02-09T18:28:49Z</dcterms:modified>
</cp:coreProperties>
</file>